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codeName="ThisWorkbook" defaultThemeVersion="166925"/>
  <mc:AlternateContent xmlns:mc="http://schemas.openxmlformats.org/markup-compatibility/2006">
    <mc:Choice Requires="x15">
      <x15ac:absPath xmlns:x15ac="http://schemas.microsoft.com/office/spreadsheetml/2010/11/ac" url="https://access42scop.sharepoint.com/sites/Veilletechnique/Projets clients/Hardis Group/2025-08-recette/2025-08-21_livrables/"/>
    </mc:Choice>
  </mc:AlternateContent>
  <xr:revisionPtr revIDLastSave="2" documentId="8_{725C5BD2-3831-A34A-BBBB-5DCD4B7DA67F}" xr6:coauthVersionLast="47" xr6:coauthVersionMax="47" xr10:uidLastSave="{6994EE98-C46E-ED40-841F-867CD9DA81CB}"/>
  <bookViews>
    <workbookView xWindow="-31520" yWindow="2320" windowWidth="30240" windowHeight="18880" tabRatio="820" xr2:uid="{00000000-000D-0000-FFFF-FFFF00000000}"/>
  </bookViews>
  <sheets>
    <sheet name="Echantillon" sheetId="1" r:id="rId1"/>
    <sheet name="Synthese" sheetId="3" r:id="rId2"/>
    <sheet name="Resultats" sheetId="4" r:id="rId3"/>
    <sheet name="Criteres" sheetId="2" r:id="rId4"/>
    <sheet name="CritereSelection" sheetId="35" state="hidden" r:id="rId5"/>
    <sheet name="Resultats-diag-rapide" sheetId="30" state="hidden" r:id="rId6"/>
    <sheet name="BaseDeCalcul" sheetId="26" r:id="rId7"/>
    <sheet name="P01" sheetId="5" r:id="rId8"/>
    <sheet name="P02" sheetId="6" r:id="rId9"/>
    <sheet name="P03" sheetId="7" r:id="rId10"/>
    <sheet name="P04" sheetId="8" r:id="rId11"/>
    <sheet name="P05" sheetId="9" r:id="rId12"/>
    <sheet name="P06" sheetId="10" r:id="rId13"/>
    <sheet name="P07" sheetId="11" r:id="rId14"/>
    <sheet name="P08" sheetId="12" r:id="rId15"/>
    <sheet name="P09" sheetId="13" r:id="rId16"/>
    <sheet name="P10" sheetId="14" r:id="rId17"/>
    <sheet name="P11" sheetId="16" r:id="rId18"/>
    <sheet name="P12" sheetId="17" r:id="rId19"/>
    <sheet name="P13" sheetId="18" r:id="rId20"/>
    <sheet name="P14" sheetId="19" r:id="rId21"/>
    <sheet name="P15" sheetId="20" r:id="rId22"/>
    <sheet name="P16" sheetId="21" state="hidden" r:id="rId23"/>
    <sheet name="P17" sheetId="22" state="hidden" r:id="rId24"/>
    <sheet name="P18" sheetId="23" state="hidden" r:id="rId25"/>
    <sheet name="P19" sheetId="24" state="hidden" r:id="rId26"/>
    <sheet name="P20" sheetId="36" state="hidden" r:id="rId27"/>
  </sheets>
  <definedNames>
    <definedName name="_xlnm._FilterDatabase" localSheetId="6" hidden="1">BaseDeCalcul!$D$9:$R$9</definedName>
    <definedName name="_xlnm._FilterDatabase" localSheetId="3" hidden="1">Criteres!$B$3:$E$145</definedName>
    <definedName name="_xlnm._FilterDatabase" localSheetId="4" hidden="1">CritereSelection!$B$3:$E$145</definedName>
    <definedName name="_xlnm._FilterDatabase" localSheetId="7" hidden="1">'P01'!$A$3:$O$145</definedName>
    <definedName name="_xlnm._FilterDatabase" localSheetId="8" hidden="1">'P02'!$A$3:$I$145</definedName>
    <definedName name="_xlnm._FilterDatabase" localSheetId="9" hidden="1">'P03'!$A$3:$I$145</definedName>
    <definedName name="_xlnm._FilterDatabase" localSheetId="10" hidden="1">'P04'!$A$3:$I$145</definedName>
    <definedName name="_xlnm._FilterDatabase" localSheetId="11" hidden="1">'P05'!$A$3:$I$145</definedName>
    <definedName name="_xlnm._FilterDatabase" localSheetId="12" hidden="1">'P06'!$A$3:$I$145</definedName>
    <definedName name="_xlnm._FilterDatabase" localSheetId="13" hidden="1">'P07'!$A$3:$I$145</definedName>
    <definedName name="_xlnm._FilterDatabase" localSheetId="14" hidden="1">'P08'!$A$3:$I$145</definedName>
    <definedName name="_xlnm._FilterDatabase" localSheetId="15" hidden="1">'P09'!$A$3:$I$145</definedName>
    <definedName name="_xlnm._FilterDatabase" localSheetId="16" hidden="1">'P10'!$A$3:$I$145</definedName>
    <definedName name="_xlnm._FilterDatabase" localSheetId="17" hidden="1">'P11'!$A$3:$I$145</definedName>
    <definedName name="_xlnm._FilterDatabase" localSheetId="18" hidden="1">'P12'!$A$3:$I$145</definedName>
    <definedName name="_xlnm._FilterDatabase" localSheetId="19" hidden="1">'P13'!$A$3:$I$145</definedName>
    <definedName name="_xlnm._FilterDatabase" localSheetId="20" hidden="1">'P14'!$A$3:$I$145</definedName>
    <definedName name="_xlnm._FilterDatabase" localSheetId="21" hidden="1">'P15'!$A$3:$I$145</definedName>
    <definedName name="_xlnm._FilterDatabase" localSheetId="22" hidden="1">'P16'!$A$3:$I$145</definedName>
    <definedName name="_xlnm._FilterDatabase" localSheetId="23" hidden="1">'P17'!$A$3:$I$145</definedName>
    <definedName name="_xlnm._FilterDatabase" localSheetId="24" hidden="1">'P18'!$A$3:$I$145</definedName>
    <definedName name="_xlnm._FilterDatabase" localSheetId="25" hidden="1">'P19'!$A$3:$I$145</definedName>
    <definedName name="_xlnm._FilterDatabase" localSheetId="26" hidden="1">'P20'!$A$3:$I$145</definedName>
    <definedName name="_xlnm._FilterDatabase" localSheetId="1" hidden="1">Synthese!$A$3:$AA$5</definedName>
    <definedName name="ColonneSelection">#REF!</definedName>
    <definedName name="CRefEdit">#REF!</definedName>
    <definedName name="Ctrl">#REF!</definedName>
    <definedName name="CtrlSelect">CritereSelection!$A$1</definedName>
    <definedName name="Echantillon">Echantillon!$A$2:$E$33</definedName>
    <definedName name="Echantllon">Echantillon!$A$2:$E$31</definedName>
    <definedName name="_xlnm.Print_Titles" localSheetId="17">'P11'!$3:$3</definedName>
    <definedName name="_xlnm.Print_Titles" localSheetId="18">'P12'!$3:$3</definedName>
    <definedName name="_xlnm.Print_Titles" localSheetId="19">'P13'!$3:$3</definedName>
    <definedName name="_xlnm.Print_Titles" localSheetId="20">'P14'!$3:$3</definedName>
    <definedName name="_xlnm.Print_Titles" localSheetId="21">'P15'!$3:$3</definedName>
    <definedName name="_xlnm.Print_Titles" localSheetId="22">'P16'!$3:$3</definedName>
    <definedName name="LigneRefCellule">#REF!</definedName>
    <definedName name="LigneSelection">#REF!</definedName>
    <definedName name="MenuCopier">"Rectangle 73"</definedName>
    <definedName name="Mode">#REF!</definedName>
    <definedName name="Resultat">Resultats!$A$2:$U$40</definedName>
    <definedName name="SchemaSelection">#REF!</definedName>
    <definedName name="SetLivraison">#REF!</definedName>
    <definedName name="TableauResultats">Resultats!$A$4:$C$15</definedName>
    <definedName name="WEchantillon">#REF!</definedName>
    <definedName name="WMoyennePage">#REF!</definedName>
    <definedName name="WordTabResultat">#REF!</definedName>
    <definedName name="WResultThem">#REF!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 i="3" l="1"/>
  <c r="W10" i="26"/>
  <c r="W11" i="26"/>
  <c r="W12" i="26"/>
  <c r="W13" i="26"/>
  <c r="W14" i="26"/>
  <c r="W15" i="26"/>
  <c r="W16" i="26"/>
  <c r="W17" i="26"/>
  <c r="W18" i="26"/>
  <c r="W19" i="26"/>
  <c r="W20" i="26"/>
  <c r="W21" i="26"/>
  <c r="W22" i="26"/>
  <c r="W23" i="26"/>
  <c r="W24" i="26"/>
  <c r="W25" i="26"/>
  <c r="W26" i="26"/>
  <c r="W27" i="26"/>
  <c r="W28" i="26"/>
  <c r="W29" i="26"/>
  <c r="W30" i="26"/>
  <c r="W31" i="26"/>
  <c r="W32" i="26"/>
  <c r="W33" i="26"/>
  <c r="W34" i="26"/>
  <c r="W35" i="26"/>
  <c r="W36" i="26"/>
  <c r="W37" i="26"/>
  <c r="W38" i="26"/>
  <c r="W39" i="26"/>
  <c r="W40" i="26"/>
  <c r="W41" i="26"/>
  <c r="W42" i="26"/>
  <c r="W43" i="26"/>
  <c r="W44" i="26"/>
  <c r="W45" i="26"/>
  <c r="W46" i="26"/>
  <c r="W47" i="26"/>
  <c r="W48" i="26"/>
  <c r="W49" i="26"/>
  <c r="W50" i="26"/>
  <c r="W51" i="26"/>
  <c r="W52" i="26"/>
  <c r="W53" i="26"/>
  <c r="W54" i="26"/>
  <c r="W55" i="26"/>
  <c r="W56" i="26"/>
  <c r="W57" i="26"/>
  <c r="W58" i="26"/>
  <c r="W59" i="26"/>
  <c r="W60" i="26"/>
  <c r="W61" i="26"/>
  <c r="W62" i="26"/>
  <c r="W63" i="26"/>
  <c r="W64" i="26"/>
  <c r="W65" i="26"/>
  <c r="W66" i="26"/>
  <c r="W67" i="26"/>
  <c r="W68" i="26"/>
  <c r="W69" i="26"/>
  <c r="W70" i="26"/>
  <c r="W71" i="26"/>
  <c r="W72" i="26"/>
  <c r="W73" i="26"/>
  <c r="W74" i="26"/>
  <c r="W75" i="26"/>
  <c r="W76" i="26"/>
  <c r="W77" i="26"/>
  <c r="W78" i="26"/>
  <c r="W79" i="26"/>
  <c r="W80" i="26"/>
  <c r="W81" i="26"/>
  <c r="W82" i="26"/>
  <c r="W83" i="26"/>
  <c r="W84" i="26"/>
  <c r="W85" i="26"/>
  <c r="W86" i="26"/>
  <c r="W87" i="26"/>
  <c r="W88" i="26"/>
  <c r="W89" i="26"/>
  <c r="W90" i="26"/>
  <c r="W91" i="26"/>
  <c r="W92" i="26"/>
  <c r="W93" i="26"/>
  <c r="W94" i="26"/>
  <c r="W95" i="26"/>
  <c r="W96" i="26"/>
  <c r="W97" i="26"/>
  <c r="W98" i="26"/>
  <c r="W99" i="26"/>
  <c r="W100" i="26"/>
  <c r="W101" i="26"/>
  <c r="W102" i="26"/>
  <c r="W103" i="26"/>
  <c r="W104" i="26"/>
  <c r="W105" i="26"/>
  <c r="W106" i="26"/>
  <c r="W107" i="26"/>
  <c r="W108" i="26"/>
  <c r="W109" i="26"/>
  <c r="W110" i="26"/>
  <c r="W111" i="26"/>
  <c r="W112" i="26"/>
  <c r="W113" i="26"/>
  <c r="W114" i="26"/>
  <c r="W115" i="26"/>
  <c r="W116" i="26"/>
  <c r="W117" i="26"/>
  <c r="W118" i="26"/>
  <c r="W119" i="26"/>
  <c r="W120" i="26"/>
  <c r="W121" i="26"/>
  <c r="W122" i="26"/>
  <c r="W123" i="26"/>
  <c r="W124" i="26"/>
  <c r="W125" i="26"/>
  <c r="W126" i="26"/>
  <c r="W127" i="26"/>
  <c r="W128" i="26"/>
  <c r="W129" i="26"/>
  <c r="W130" i="26"/>
  <c r="W131" i="26"/>
  <c r="W132" i="26"/>
  <c r="W133" i="26"/>
  <c r="W134" i="26"/>
  <c r="W135" i="26"/>
  <c r="W136" i="26"/>
  <c r="W137" i="26"/>
  <c r="W138" i="26"/>
  <c r="W139" i="26"/>
  <c r="W140" i="26"/>
  <c r="W141" i="26"/>
  <c r="W142" i="26"/>
  <c r="W143" i="26"/>
  <c r="W144" i="26"/>
  <c r="W145" i="26"/>
  <c r="W146" i="26"/>
  <c r="W147" i="26"/>
  <c r="W148" i="26"/>
  <c r="W149" i="26"/>
  <c r="W150" i="26"/>
  <c r="W151" i="26"/>
  <c r="Z4" i="3"/>
  <c r="Z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O145" i="36"/>
  <c r="N145" i="36"/>
  <c r="M145" i="36"/>
  <c r="L145" i="36"/>
  <c r="K145" i="36"/>
  <c r="D145" i="36"/>
  <c r="C145" i="36"/>
  <c r="B145" i="36"/>
  <c r="A145" i="36"/>
  <c r="O144" i="36"/>
  <c r="N144" i="36"/>
  <c r="M144" i="36"/>
  <c r="L144" i="36"/>
  <c r="K144" i="36"/>
  <c r="D144" i="36"/>
  <c r="C144" i="36"/>
  <c r="B144" i="36"/>
  <c r="A144" i="36"/>
  <c r="O143" i="36"/>
  <c r="N143" i="36"/>
  <c r="M143" i="36"/>
  <c r="L143" i="36"/>
  <c r="K143" i="36"/>
  <c r="D143" i="36"/>
  <c r="C143" i="36"/>
  <c r="B143" i="36"/>
  <c r="A143" i="36"/>
  <c r="O142" i="36"/>
  <c r="N142" i="36"/>
  <c r="M142" i="36"/>
  <c r="L142" i="36"/>
  <c r="K142" i="36"/>
  <c r="D142" i="36"/>
  <c r="C142" i="36"/>
  <c r="B142" i="36"/>
  <c r="A142" i="36"/>
  <c r="O141" i="36"/>
  <c r="N141" i="36"/>
  <c r="M141" i="36"/>
  <c r="L141" i="36"/>
  <c r="K141" i="36"/>
  <c r="D141" i="36"/>
  <c r="C141" i="36"/>
  <c r="B141" i="36"/>
  <c r="A141" i="36"/>
  <c r="O140" i="36"/>
  <c r="N140" i="36"/>
  <c r="M140" i="36"/>
  <c r="L140" i="36"/>
  <c r="K140" i="36"/>
  <c r="D140" i="36"/>
  <c r="C140" i="36"/>
  <c r="B140" i="36"/>
  <c r="A140" i="36"/>
  <c r="O139" i="36"/>
  <c r="N139" i="36"/>
  <c r="M139" i="36"/>
  <c r="L139" i="36"/>
  <c r="K139" i="36"/>
  <c r="D139" i="36"/>
  <c r="C139" i="36"/>
  <c r="B139" i="36"/>
  <c r="A139" i="36"/>
  <c r="O138" i="36"/>
  <c r="N138" i="36"/>
  <c r="M138" i="36"/>
  <c r="L138" i="36"/>
  <c r="K138" i="36"/>
  <c r="D138" i="36"/>
  <c r="C138" i="36"/>
  <c r="B138" i="36"/>
  <c r="A138" i="36"/>
  <c r="O137" i="36"/>
  <c r="N137" i="36"/>
  <c r="M137" i="36"/>
  <c r="L137" i="36"/>
  <c r="K137" i="36"/>
  <c r="D137" i="36"/>
  <c r="C137" i="36"/>
  <c r="B137" i="36"/>
  <c r="A137" i="36"/>
  <c r="O136" i="36"/>
  <c r="N136" i="36"/>
  <c r="M136" i="36"/>
  <c r="L136" i="36"/>
  <c r="K136" i="36"/>
  <c r="D136" i="36"/>
  <c r="C136" i="36"/>
  <c r="B136" i="36"/>
  <c r="A136" i="36"/>
  <c r="O135" i="36"/>
  <c r="N135" i="36"/>
  <c r="M135" i="36"/>
  <c r="L135" i="36"/>
  <c r="K135" i="36"/>
  <c r="D135" i="36"/>
  <c r="C135" i="36"/>
  <c r="B135" i="36"/>
  <c r="A135" i="36"/>
  <c r="O134" i="36"/>
  <c r="N134" i="36"/>
  <c r="M134" i="36"/>
  <c r="L134" i="36"/>
  <c r="K134" i="36"/>
  <c r="D134" i="36"/>
  <c r="C134" i="36"/>
  <c r="B134" i="36"/>
  <c r="A134" i="36"/>
  <c r="O133" i="36"/>
  <c r="N133" i="36"/>
  <c r="M133" i="36"/>
  <c r="L133" i="36"/>
  <c r="K133" i="36"/>
  <c r="D133" i="36"/>
  <c r="C133" i="36"/>
  <c r="B133" i="36"/>
  <c r="A133" i="36"/>
  <c r="O132" i="36"/>
  <c r="N132" i="36"/>
  <c r="M132" i="36"/>
  <c r="L132" i="36"/>
  <c r="K132" i="36"/>
  <c r="D132" i="36"/>
  <c r="C132" i="36"/>
  <c r="B132" i="36"/>
  <c r="A132" i="36"/>
  <c r="O131" i="36"/>
  <c r="N131" i="36"/>
  <c r="M131" i="36"/>
  <c r="L131" i="36"/>
  <c r="K131" i="36"/>
  <c r="D131" i="36"/>
  <c r="C131" i="36"/>
  <c r="B131" i="36"/>
  <c r="A131" i="36"/>
  <c r="O130" i="36"/>
  <c r="N130" i="36"/>
  <c r="M130" i="36"/>
  <c r="L130" i="36"/>
  <c r="K130" i="36"/>
  <c r="D130" i="36"/>
  <c r="C130" i="36"/>
  <c r="B130" i="36"/>
  <c r="A130" i="36"/>
  <c r="O129" i="36"/>
  <c r="N129" i="36"/>
  <c r="M129" i="36"/>
  <c r="L129" i="36"/>
  <c r="K129" i="36"/>
  <c r="D129" i="36"/>
  <c r="C129" i="36"/>
  <c r="B129" i="36"/>
  <c r="A129" i="36"/>
  <c r="O128" i="36"/>
  <c r="N128" i="36"/>
  <c r="M128" i="36"/>
  <c r="L128" i="36"/>
  <c r="K128" i="36"/>
  <c r="D128" i="36"/>
  <c r="C128" i="36"/>
  <c r="B128" i="36"/>
  <c r="A128" i="36"/>
  <c r="O127" i="36"/>
  <c r="N127" i="36"/>
  <c r="M127" i="36"/>
  <c r="L127" i="36"/>
  <c r="K127" i="36"/>
  <c r="D127" i="36"/>
  <c r="C127" i="36"/>
  <c r="B127" i="36"/>
  <c r="A127" i="36"/>
  <c r="O126" i="36"/>
  <c r="N126" i="36"/>
  <c r="M126" i="36"/>
  <c r="L126" i="36"/>
  <c r="K126" i="36"/>
  <c r="D126" i="36"/>
  <c r="C126" i="36"/>
  <c r="B126" i="36"/>
  <c r="A126" i="36"/>
  <c r="O125" i="36"/>
  <c r="N125" i="36"/>
  <c r="M125" i="36"/>
  <c r="L125" i="36"/>
  <c r="K125" i="36"/>
  <c r="D125" i="36"/>
  <c r="C125" i="36"/>
  <c r="B125" i="36"/>
  <c r="A125" i="36"/>
  <c r="O124" i="36"/>
  <c r="N124" i="36"/>
  <c r="M124" i="36"/>
  <c r="L124" i="36"/>
  <c r="K124" i="36"/>
  <c r="D124" i="36"/>
  <c r="C124" i="36"/>
  <c r="B124" i="36"/>
  <c r="A124" i="36"/>
  <c r="O123" i="36"/>
  <c r="N123" i="36"/>
  <c r="M123" i="36"/>
  <c r="L123" i="36"/>
  <c r="K123" i="36"/>
  <c r="D123" i="36"/>
  <c r="C123" i="36"/>
  <c r="B123" i="36"/>
  <c r="A123" i="36"/>
  <c r="O122" i="36"/>
  <c r="N122" i="36"/>
  <c r="M122" i="36"/>
  <c r="L122" i="36"/>
  <c r="K122" i="36"/>
  <c r="D122" i="36"/>
  <c r="C122" i="36"/>
  <c r="B122" i="36"/>
  <c r="A122" i="36"/>
  <c r="O121" i="36"/>
  <c r="N121" i="36"/>
  <c r="M121" i="36"/>
  <c r="L121" i="36"/>
  <c r="K121" i="36"/>
  <c r="D121" i="36"/>
  <c r="C121" i="36"/>
  <c r="B121" i="36"/>
  <c r="A121" i="36"/>
  <c r="O120" i="36"/>
  <c r="N120" i="36"/>
  <c r="M120" i="36"/>
  <c r="L120" i="36"/>
  <c r="K120" i="36"/>
  <c r="D120" i="36"/>
  <c r="C120" i="36"/>
  <c r="B120" i="36"/>
  <c r="A120" i="36"/>
  <c r="O119" i="36"/>
  <c r="N119" i="36"/>
  <c r="M119" i="36"/>
  <c r="L119" i="36"/>
  <c r="K119" i="36"/>
  <c r="D119" i="36"/>
  <c r="C119" i="36"/>
  <c r="B119" i="36"/>
  <c r="A119" i="36"/>
  <c r="O118" i="36"/>
  <c r="N118" i="36"/>
  <c r="M118" i="36"/>
  <c r="L118" i="36"/>
  <c r="K118" i="36"/>
  <c r="D118" i="36"/>
  <c r="C118" i="36"/>
  <c r="B118" i="36"/>
  <c r="A118" i="36"/>
  <c r="O117" i="36"/>
  <c r="N117" i="36"/>
  <c r="M117" i="36"/>
  <c r="L117" i="36"/>
  <c r="K117" i="36"/>
  <c r="D117" i="36"/>
  <c r="C117" i="36"/>
  <c r="B117" i="36"/>
  <c r="A117" i="36"/>
  <c r="O116" i="36"/>
  <c r="N116" i="36"/>
  <c r="M116" i="36"/>
  <c r="L116" i="36"/>
  <c r="K116" i="36"/>
  <c r="D116" i="36"/>
  <c r="C116" i="36"/>
  <c r="B116" i="36"/>
  <c r="A116" i="36"/>
  <c r="O115" i="36"/>
  <c r="N115" i="36"/>
  <c r="M115" i="36"/>
  <c r="L115" i="36"/>
  <c r="K115" i="36"/>
  <c r="D115" i="36"/>
  <c r="C115" i="36"/>
  <c r="B115" i="36"/>
  <c r="A115" i="36"/>
  <c r="O114" i="36"/>
  <c r="N114" i="36"/>
  <c r="M114" i="36"/>
  <c r="L114" i="36"/>
  <c r="K114" i="36"/>
  <c r="D114" i="36"/>
  <c r="C114" i="36"/>
  <c r="B114" i="36"/>
  <c r="A114" i="36"/>
  <c r="O113" i="36"/>
  <c r="N113" i="36"/>
  <c r="M113" i="36"/>
  <c r="L113" i="36"/>
  <c r="K113" i="36"/>
  <c r="D113" i="36"/>
  <c r="C113" i="36"/>
  <c r="B113" i="36"/>
  <c r="A113" i="36"/>
  <c r="O112" i="36"/>
  <c r="N112" i="36"/>
  <c r="M112" i="36"/>
  <c r="L112" i="36"/>
  <c r="K112" i="36"/>
  <c r="D112" i="36"/>
  <c r="C112" i="36"/>
  <c r="B112" i="36"/>
  <c r="A112" i="36"/>
  <c r="O111" i="36"/>
  <c r="N111" i="36"/>
  <c r="M111" i="36"/>
  <c r="L111" i="36"/>
  <c r="K111" i="36"/>
  <c r="D111" i="36"/>
  <c r="C111" i="36"/>
  <c r="B111" i="36"/>
  <c r="A111" i="36"/>
  <c r="O110" i="36"/>
  <c r="N110" i="36"/>
  <c r="M110" i="36"/>
  <c r="L110" i="36"/>
  <c r="K110" i="36"/>
  <c r="D110" i="36"/>
  <c r="C110" i="36"/>
  <c r="B110" i="36"/>
  <c r="A110" i="36"/>
  <c r="O109" i="36"/>
  <c r="N109" i="36"/>
  <c r="M109" i="36"/>
  <c r="L109" i="36"/>
  <c r="K109" i="36"/>
  <c r="D109" i="36"/>
  <c r="C109" i="36"/>
  <c r="B109" i="36"/>
  <c r="A109" i="36"/>
  <c r="O108" i="36"/>
  <c r="N108" i="36"/>
  <c r="M108" i="36"/>
  <c r="L108" i="36"/>
  <c r="K108" i="36"/>
  <c r="D108" i="36"/>
  <c r="C108" i="36"/>
  <c r="B108" i="36"/>
  <c r="A108" i="36"/>
  <c r="O107" i="36"/>
  <c r="N107" i="36"/>
  <c r="M107" i="36"/>
  <c r="L107" i="36"/>
  <c r="K107" i="36"/>
  <c r="D107" i="36"/>
  <c r="C107" i="36"/>
  <c r="B107" i="36"/>
  <c r="A107" i="36"/>
  <c r="O106" i="36"/>
  <c r="N106" i="36"/>
  <c r="M106" i="36"/>
  <c r="L106" i="36"/>
  <c r="K106" i="36"/>
  <c r="D106" i="36"/>
  <c r="C106" i="36"/>
  <c r="B106" i="36"/>
  <c r="A106" i="36"/>
  <c r="O105" i="36"/>
  <c r="N105" i="36"/>
  <c r="M105" i="36"/>
  <c r="L105" i="36"/>
  <c r="K105" i="36"/>
  <c r="D105" i="36"/>
  <c r="C105" i="36"/>
  <c r="B105" i="36"/>
  <c r="A105" i="36"/>
  <c r="O104" i="36"/>
  <c r="N104" i="36"/>
  <c r="M104" i="36"/>
  <c r="L104" i="36"/>
  <c r="K104" i="36"/>
  <c r="D104" i="36"/>
  <c r="C104" i="36"/>
  <c r="B104" i="36"/>
  <c r="A104" i="36"/>
  <c r="O103" i="36"/>
  <c r="N103" i="36"/>
  <c r="M103" i="36"/>
  <c r="L103" i="36"/>
  <c r="K103" i="36"/>
  <c r="D103" i="36"/>
  <c r="C103" i="36"/>
  <c r="B103" i="36"/>
  <c r="A103" i="36"/>
  <c r="O102" i="36"/>
  <c r="N102" i="36"/>
  <c r="M102" i="36"/>
  <c r="L102" i="36"/>
  <c r="K102" i="36"/>
  <c r="D102" i="36"/>
  <c r="C102" i="36"/>
  <c r="B102" i="36"/>
  <c r="A102" i="36"/>
  <c r="O101" i="36"/>
  <c r="N101" i="36"/>
  <c r="M101" i="36"/>
  <c r="L101" i="36"/>
  <c r="K101" i="36"/>
  <c r="D101" i="36"/>
  <c r="C101" i="36"/>
  <c r="B101" i="36"/>
  <c r="A101" i="36"/>
  <c r="O100" i="36"/>
  <c r="N100" i="36"/>
  <c r="M100" i="36"/>
  <c r="L100" i="36"/>
  <c r="K100" i="36"/>
  <c r="D100" i="36"/>
  <c r="C100" i="36"/>
  <c r="B100" i="36"/>
  <c r="A100" i="36"/>
  <c r="O99" i="36"/>
  <c r="N99" i="36"/>
  <c r="M99" i="36"/>
  <c r="L99" i="36"/>
  <c r="K99" i="36"/>
  <c r="D99" i="36"/>
  <c r="C99" i="36"/>
  <c r="B99" i="36"/>
  <c r="A99" i="36"/>
  <c r="O98" i="36"/>
  <c r="N98" i="36"/>
  <c r="M98" i="36"/>
  <c r="L98" i="36"/>
  <c r="K98" i="36"/>
  <c r="D98" i="36"/>
  <c r="C98" i="36"/>
  <c r="B98" i="36"/>
  <c r="A98" i="36"/>
  <c r="O97" i="36"/>
  <c r="N97" i="36"/>
  <c r="M97" i="36"/>
  <c r="L97" i="36"/>
  <c r="K97" i="36"/>
  <c r="D97" i="36"/>
  <c r="C97" i="36"/>
  <c r="B97" i="36"/>
  <c r="A97" i="36"/>
  <c r="O96" i="36"/>
  <c r="N96" i="36"/>
  <c r="M96" i="36"/>
  <c r="L96" i="36"/>
  <c r="K96" i="36"/>
  <c r="D96" i="36"/>
  <c r="C96" i="36"/>
  <c r="B96" i="36"/>
  <c r="A96" i="36"/>
  <c r="O95" i="36"/>
  <c r="N95" i="36"/>
  <c r="M95" i="36"/>
  <c r="L95" i="36"/>
  <c r="K95" i="36"/>
  <c r="D95" i="36"/>
  <c r="C95" i="36"/>
  <c r="B95" i="36"/>
  <c r="A95" i="36"/>
  <c r="O94" i="36"/>
  <c r="N94" i="36"/>
  <c r="M94" i="36"/>
  <c r="L94" i="36"/>
  <c r="K94" i="36"/>
  <c r="D94" i="36"/>
  <c r="C94" i="36"/>
  <c r="B94" i="36"/>
  <c r="A94" i="36"/>
  <c r="O93" i="36"/>
  <c r="N93" i="36"/>
  <c r="M93" i="36"/>
  <c r="L93" i="36"/>
  <c r="K93" i="36"/>
  <c r="D93" i="36"/>
  <c r="C93" i="36"/>
  <c r="B93" i="36"/>
  <c r="A93" i="36"/>
  <c r="O92" i="36"/>
  <c r="N92" i="36"/>
  <c r="M92" i="36"/>
  <c r="L92" i="36"/>
  <c r="K92" i="36"/>
  <c r="D92" i="36"/>
  <c r="C92" i="36"/>
  <c r="B92" i="36"/>
  <c r="A92" i="36"/>
  <c r="O91" i="36"/>
  <c r="N91" i="36"/>
  <c r="M91" i="36"/>
  <c r="L91" i="36"/>
  <c r="K91" i="36"/>
  <c r="D91" i="36"/>
  <c r="C91" i="36"/>
  <c r="B91" i="36"/>
  <c r="A91" i="36"/>
  <c r="O90" i="36"/>
  <c r="N90" i="36"/>
  <c r="M90" i="36"/>
  <c r="L90" i="36"/>
  <c r="K90" i="36"/>
  <c r="D90" i="36"/>
  <c r="C90" i="36"/>
  <c r="B90" i="36"/>
  <c r="A90" i="36"/>
  <c r="O89" i="36"/>
  <c r="N89" i="36"/>
  <c r="M89" i="36"/>
  <c r="L89" i="36"/>
  <c r="K89" i="36"/>
  <c r="D89" i="36"/>
  <c r="C89" i="36"/>
  <c r="B89" i="36"/>
  <c r="A89" i="36"/>
  <c r="O88" i="36"/>
  <c r="N88" i="36"/>
  <c r="M88" i="36"/>
  <c r="L88" i="36"/>
  <c r="K88" i="36"/>
  <c r="D88" i="36"/>
  <c r="C88" i="36"/>
  <c r="B88" i="36"/>
  <c r="A88" i="36"/>
  <c r="O87" i="36"/>
  <c r="N87" i="36"/>
  <c r="M87" i="36"/>
  <c r="L87" i="36"/>
  <c r="K87" i="36"/>
  <c r="D87" i="36"/>
  <c r="C87" i="36"/>
  <c r="B87" i="36"/>
  <c r="A87" i="36"/>
  <c r="O86" i="36"/>
  <c r="N86" i="36"/>
  <c r="M86" i="36"/>
  <c r="L86" i="36"/>
  <c r="K86" i="36"/>
  <c r="D86" i="36"/>
  <c r="C86" i="36"/>
  <c r="B86" i="36"/>
  <c r="A86" i="36"/>
  <c r="O85" i="36"/>
  <c r="N85" i="36"/>
  <c r="M85" i="36"/>
  <c r="L85" i="36"/>
  <c r="K85" i="36"/>
  <c r="D85" i="36"/>
  <c r="C85" i="36"/>
  <c r="B85" i="36"/>
  <c r="A85" i="36"/>
  <c r="O84" i="36"/>
  <c r="N84" i="36"/>
  <c r="M84" i="36"/>
  <c r="L84" i="36"/>
  <c r="K84" i="36"/>
  <c r="D84" i="36"/>
  <c r="C84" i="36"/>
  <c r="B84" i="36"/>
  <c r="A84" i="36"/>
  <c r="O83" i="36"/>
  <c r="N83" i="36"/>
  <c r="M83" i="36"/>
  <c r="L83" i="36"/>
  <c r="K83" i="36"/>
  <c r="D83" i="36"/>
  <c r="C83" i="36"/>
  <c r="B83" i="36"/>
  <c r="A83" i="36"/>
  <c r="O82" i="36"/>
  <c r="N82" i="36"/>
  <c r="M82" i="36"/>
  <c r="L82" i="36"/>
  <c r="K82" i="36"/>
  <c r="D82" i="36"/>
  <c r="C82" i="36"/>
  <c r="B82" i="36"/>
  <c r="A82" i="36"/>
  <c r="O81" i="36"/>
  <c r="N81" i="36"/>
  <c r="M81" i="36"/>
  <c r="L81" i="36"/>
  <c r="K81" i="36"/>
  <c r="D81" i="36"/>
  <c r="C81" i="36"/>
  <c r="B81" i="36"/>
  <c r="A81" i="36"/>
  <c r="O80" i="36"/>
  <c r="N80" i="36"/>
  <c r="M80" i="36"/>
  <c r="L80" i="36"/>
  <c r="K80" i="36"/>
  <c r="D80" i="36"/>
  <c r="C80" i="36"/>
  <c r="B80" i="36"/>
  <c r="A80" i="36"/>
  <c r="O79" i="36"/>
  <c r="N79" i="36"/>
  <c r="M79" i="36"/>
  <c r="L79" i="36"/>
  <c r="K79" i="36"/>
  <c r="D79" i="36"/>
  <c r="C79" i="36"/>
  <c r="B79" i="36"/>
  <c r="A79" i="36"/>
  <c r="O78" i="36"/>
  <c r="N78" i="36"/>
  <c r="M78" i="36"/>
  <c r="L78" i="36"/>
  <c r="K78" i="36"/>
  <c r="D78" i="36"/>
  <c r="C78" i="36"/>
  <c r="B78" i="36"/>
  <c r="A78" i="36"/>
  <c r="O77" i="36"/>
  <c r="N77" i="36"/>
  <c r="M77" i="36"/>
  <c r="L77" i="36"/>
  <c r="K77" i="36"/>
  <c r="D77" i="36"/>
  <c r="C77" i="36"/>
  <c r="B77" i="36"/>
  <c r="A77" i="36"/>
  <c r="O76" i="36"/>
  <c r="N76" i="36"/>
  <c r="M76" i="36"/>
  <c r="L76" i="36"/>
  <c r="K76" i="36"/>
  <c r="D76" i="36"/>
  <c r="C76" i="36"/>
  <c r="B76" i="36"/>
  <c r="A76" i="36"/>
  <c r="O75" i="36"/>
  <c r="N75" i="36"/>
  <c r="M75" i="36"/>
  <c r="L75" i="36"/>
  <c r="K75" i="36"/>
  <c r="D75" i="36"/>
  <c r="C75" i="36"/>
  <c r="B75" i="36"/>
  <c r="A75" i="36"/>
  <c r="O74" i="36"/>
  <c r="N74" i="36"/>
  <c r="M74" i="36"/>
  <c r="L74" i="36"/>
  <c r="K74" i="36"/>
  <c r="D74" i="36"/>
  <c r="C74" i="36"/>
  <c r="B74" i="36"/>
  <c r="A74" i="36"/>
  <c r="O73" i="36"/>
  <c r="N73" i="36"/>
  <c r="M73" i="36"/>
  <c r="L73" i="36"/>
  <c r="K73" i="36"/>
  <c r="D73" i="36"/>
  <c r="C73" i="36"/>
  <c r="B73" i="36"/>
  <c r="A73" i="36"/>
  <c r="O72" i="36"/>
  <c r="N72" i="36"/>
  <c r="M72" i="36"/>
  <c r="L72" i="36"/>
  <c r="K72" i="36"/>
  <c r="D72" i="36"/>
  <c r="C72" i="36"/>
  <c r="B72" i="36"/>
  <c r="A72" i="36"/>
  <c r="O71" i="36"/>
  <c r="N71" i="36"/>
  <c r="M71" i="36"/>
  <c r="L71" i="36"/>
  <c r="K71" i="36"/>
  <c r="D71" i="36"/>
  <c r="C71" i="36"/>
  <c r="B71" i="36"/>
  <c r="A71" i="36"/>
  <c r="O70" i="36"/>
  <c r="N70" i="36"/>
  <c r="M70" i="36"/>
  <c r="L70" i="36"/>
  <c r="K70" i="36"/>
  <c r="D70" i="36"/>
  <c r="C70" i="36"/>
  <c r="B70" i="36"/>
  <c r="A70" i="36"/>
  <c r="O69" i="36"/>
  <c r="N69" i="36"/>
  <c r="M69" i="36"/>
  <c r="L69" i="36"/>
  <c r="K69" i="36"/>
  <c r="D69" i="36"/>
  <c r="C69" i="36"/>
  <c r="B69" i="36"/>
  <c r="A69" i="36"/>
  <c r="O68" i="36"/>
  <c r="N68" i="36"/>
  <c r="M68" i="36"/>
  <c r="L68" i="36"/>
  <c r="K68" i="36"/>
  <c r="D68" i="36"/>
  <c r="C68" i="36"/>
  <c r="B68" i="36"/>
  <c r="A68" i="36"/>
  <c r="O67" i="36"/>
  <c r="N67" i="36"/>
  <c r="M67" i="36"/>
  <c r="L67" i="36"/>
  <c r="K67" i="36"/>
  <c r="D67" i="36"/>
  <c r="C67" i="36"/>
  <c r="B67" i="36"/>
  <c r="A67" i="36"/>
  <c r="O66" i="36"/>
  <c r="N66" i="36"/>
  <c r="M66" i="36"/>
  <c r="L66" i="36"/>
  <c r="K66" i="36"/>
  <c r="D66" i="36"/>
  <c r="C66" i="36"/>
  <c r="B66" i="36"/>
  <c r="A66" i="36"/>
  <c r="O65" i="36"/>
  <c r="N65" i="36"/>
  <c r="M65" i="36"/>
  <c r="L65" i="36"/>
  <c r="K65" i="36"/>
  <c r="D65" i="36"/>
  <c r="C65" i="36"/>
  <c r="B65" i="36"/>
  <c r="A65" i="36"/>
  <c r="O64" i="36"/>
  <c r="N64" i="36"/>
  <c r="M64" i="36"/>
  <c r="L64" i="36"/>
  <c r="K64" i="36"/>
  <c r="D64" i="36"/>
  <c r="C64" i="36"/>
  <c r="B64" i="36"/>
  <c r="A64" i="36"/>
  <c r="O63" i="36"/>
  <c r="N63" i="36"/>
  <c r="M63" i="36"/>
  <c r="L63" i="36"/>
  <c r="K63" i="36"/>
  <c r="D63" i="36"/>
  <c r="C63" i="36"/>
  <c r="B63" i="36"/>
  <c r="A63" i="36"/>
  <c r="O62" i="36"/>
  <c r="N62" i="36"/>
  <c r="M62" i="36"/>
  <c r="L62" i="36"/>
  <c r="K62" i="36"/>
  <c r="D62" i="36"/>
  <c r="C62" i="36"/>
  <c r="B62" i="36"/>
  <c r="A62" i="36"/>
  <c r="O61" i="36"/>
  <c r="N61" i="36"/>
  <c r="M61" i="36"/>
  <c r="L61" i="36"/>
  <c r="K61" i="36"/>
  <c r="D61" i="36"/>
  <c r="C61" i="36"/>
  <c r="B61" i="36"/>
  <c r="A61" i="36"/>
  <c r="O60" i="36"/>
  <c r="N60" i="36"/>
  <c r="M60" i="36"/>
  <c r="L60" i="36"/>
  <c r="K60" i="36"/>
  <c r="D60" i="36"/>
  <c r="C60" i="36"/>
  <c r="B60" i="36"/>
  <c r="A60" i="36"/>
  <c r="O59" i="36"/>
  <c r="N59" i="36"/>
  <c r="M59" i="36"/>
  <c r="L59" i="36"/>
  <c r="K59" i="36"/>
  <c r="D59" i="36"/>
  <c r="C59" i="36"/>
  <c r="B59" i="36"/>
  <c r="A59" i="36"/>
  <c r="O58" i="36"/>
  <c r="N58" i="36"/>
  <c r="M58" i="36"/>
  <c r="L58" i="36"/>
  <c r="K58" i="36"/>
  <c r="D58" i="36"/>
  <c r="C58" i="36"/>
  <c r="B58" i="36"/>
  <c r="A58" i="36"/>
  <c r="O57" i="36"/>
  <c r="N57" i="36"/>
  <c r="M57" i="36"/>
  <c r="L57" i="36"/>
  <c r="K57" i="36"/>
  <c r="D57" i="36"/>
  <c r="C57" i="36"/>
  <c r="B57" i="36"/>
  <c r="A57" i="36"/>
  <c r="O56" i="36"/>
  <c r="N56" i="36"/>
  <c r="M56" i="36"/>
  <c r="L56" i="36"/>
  <c r="K56" i="36"/>
  <c r="D56" i="36"/>
  <c r="C56" i="36"/>
  <c r="B56" i="36"/>
  <c r="A56" i="36"/>
  <c r="O55" i="36"/>
  <c r="N55" i="36"/>
  <c r="M55" i="36"/>
  <c r="L55" i="36"/>
  <c r="K55" i="36"/>
  <c r="D55" i="36"/>
  <c r="C55" i="36"/>
  <c r="B55" i="36"/>
  <c r="A55" i="36"/>
  <c r="O54" i="36"/>
  <c r="N54" i="36"/>
  <c r="M54" i="36"/>
  <c r="L54" i="36"/>
  <c r="K54" i="36"/>
  <c r="D54" i="36"/>
  <c r="C54" i="36"/>
  <c r="B54" i="36"/>
  <c r="A54" i="36"/>
  <c r="O53" i="36"/>
  <c r="N53" i="36"/>
  <c r="M53" i="36"/>
  <c r="L53" i="36"/>
  <c r="K53" i="36"/>
  <c r="D53" i="36"/>
  <c r="C53" i="36"/>
  <c r="B53" i="36"/>
  <c r="A53" i="36"/>
  <c r="O52" i="36"/>
  <c r="N52" i="36"/>
  <c r="M52" i="36"/>
  <c r="L52" i="36"/>
  <c r="K52" i="36"/>
  <c r="D52" i="36"/>
  <c r="C52" i="36"/>
  <c r="B52" i="36"/>
  <c r="A52" i="36"/>
  <c r="O51" i="36"/>
  <c r="N51" i="36"/>
  <c r="M51" i="36"/>
  <c r="L51" i="36"/>
  <c r="K51" i="36"/>
  <c r="D51" i="36"/>
  <c r="C51" i="36"/>
  <c r="B51" i="36"/>
  <c r="A51" i="36"/>
  <c r="O50" i="36"/>
  <c r="N50" i="36"/>
  <c r="M50" i="36"/>
  <c r="L50" i="36"/>
  <c r="K50" i="36"/>
  <c r="D50" i="36"/>
  <c r="C50" i="36"/>
  <c r="B50" i="36"/>
  <c r="A50" i="36"/>
  <c r="O49" i="36"/>
  <c r="N49" i="36"/>
  <c r="M49" i="36"/>
  <c r="L49" i="36"/>
  <c r="K49" i="36"/>
  <c r="D49" i="36"/>
  <c r="C49" i="36"/>
  <c r="B49" i="36"/>
  <c r="A49" i="36"/>
  <c r="O48" i="36"/>
  <c r="N48" i="36"/>
  <c r="M48" i="36"/>
  <c r="L48" i="36"/>
  <c r="K48" i="36"/>
  <c r="D48" i="36"/>
  <c r="C48" i="36"/>
  <c r="B48" i="36"/>
  <c r="A48" i="36"/>
  <c r="O47" i="36"/>
  <c r="N47" i="36"/>
  <c r="M47" i="36"/>
  <c r="L47" i="36"/>
  <c r="K47" i="36"/>
  <c r="D47" i="36"/>
  <c r="C47" i="36"/>
  <c r="B47" i="36"/>
  <c r="A47" i="36"/>
  <c r="O46" i="36"/>
  <c r="N46" i="36"/>
  <c r="M46" i="36"/>
  <c r="L46" i="36"/>
  <c r="K46" i="36"/>
  <c r="D46" i="36"/>
  <c r="C46" i="36"/>
  <c r="B46" i="36"/>
  <c r="A46" i="36"/>
  <c r="O45" i="36"/>
  <c r="N45" i="36"/>
  <c r="M45" i="36"/>
  <c r="L45" i="36"/>
  <c r="K45" i="36"/>
  <c r="D45" i="36"/>
  <c r="C45" i="36"/>
  <c r="B45" i="36"/>
  <c r="A45" i="36"/>
  <c r="O44" i="36"/>
  <c r="N44" i="36"/>
  <c r="M44" i="36"/>
  <c r="L44" i="36"/>
  <c r="K44" i="36"/>
  <c r="D44" i="36"/>
  <c r="C44" i="36"/>
  <c r="B44" i="36"/>
  <c r="A44" i="36"/>
  <c r="O43" i="36"/>
  <c r="N43" i="36"/>
  <c r="M43" i="36"/>
  <c r="L43" i="36"/>
  <c r="K43" i="36"/>
  <c r="D43" i="36"/>
  <c r="C43" i="36"/>
  <c r="B43" i="36"/>
  <c r="A43" i="36"/>
  <c r="O42" i="36"/>
  <c r="N42" i="36"/>
  <c r="M42" i="36"/>
  <c r="L42" i="36"/>
  <c r="K42" i="36"/>
  <c r="D42" i="36"/>
  <c r="C42" i="36"/>
  <c r="B42" i="36"/>
  <c r="A42" i="36"/>
  <c r="O41" i="36"/>
  <c r="N41" i="36"/>
  <c r="M41" i="36"/>
  <c r="L41" i="36"/>
  <c r="K41" i="36"/>
  <c r="D41" i="36"/>
  <c r="C41" i="36"/>
  <c r="B41" i="36"/>
  <c r="A41" i="36"/>
  <c r="O40" i="36"/>
  <c r="N40" i="36"/>
  <c r="M40" i="36"/>
  <c r="L40" i="36"/>
  <c r="K40" i="36"/>
  <c r="D40" i="36"/>
  <c r="C40" i="36"/>
  <c r="B40" i="36"/>
  <c r="A40" i="36"/>
  <c r="O39" i="36"/>
  <c r="N39" i="36"/>
  <c r="M39" i="36"/>
  <c r="L39" i="36"/>
  <c r="K39" i="36"/>
  <c r="D39" i="36"/>
  <c r="C39" i="36"/>
  <c r="B39" i="36"/>
  <c r="A39" i="36"/>
  <c r="O38" i="36"/>
  <c r="N38" i="36"/>
  <c r="M38" i="36"/>
  <c r="L38" i="36"/>
  <c r="K38" i="36"/>
  <c r="D38" i="36"/>
  <c r="C38" i="36"/>
  <c r="B38" i="36"/>
  <c r="A38" i="36"/>
  <c r="O37" i="36"/>
  <c r="N37" i="36"/>
  <c r="M37" i="36"/>
  <c r="L37" i="36"/>
  <c r="K37" i="36"/>
  <c r="D37" i="36"/>
  <c r="C37" i="36"/>
  <c r="B37" i="36"/>
  <c r="A37" i="36"/>
  <c r="O36" i="36"/>
  <c r="N36" i="36"/>
  <c r="M36" i="36"/>
  <c r="L36" i="36"/>
  <c r="K36" i="36"/>
  <c r="D36" i="36"/>
  <c r="C36" i="36"/>
  <c r="B36" i="36"/>
  <c r="A36" i="36"/>
  <c r="O35" i="36"/>
  <c r="N35" i="36"/>
  <c r="M35" i="36"/>
  <c r="L35" i="36"/>
  <c r="K35" i="36"/>
  <c r="D35" i="36"/>
  <c r="C35" i="36"/>
  <c r="B35" i="36"/>
  <c r="A35" i="36"/>
  <c r="O34" i="36"/>
  <c r="N34" i="36"/>
  <c r="M34" i="36"/>
  <c r="L34" i="36"/>
  <c r="K34" i="36"/>
  <c r="D34" i="36"/>
  <c r="C34" i="36"/>
  <c r="B34" i="36"/>
  <c r="A34" i="36"/>
  <c r="O33" i="36"/>
  <c r="N33" i="36"/>
  <c r="M33" i="36"/>
  <c r="L33" i="36"/>
  <c r="K33" i="36"/>
  <c r="D33" i="36"/>
  <c r="C33" i="36"/>
  <c r="B33" i="36"/>
  <c r="A33" i="36"/>
  <c r="O32" i="36"/>
  <c r="N32" i="36"/>
  <c r="M32" i="36"/>
  <c r="L32" i="36"/>
  <c r="K32" i="36"/>
  <c r="D32" i="36"/>
  <c r="C32" i="36"/>
  <c r="B32" i="36"/>
  <c r="A32" i="36"/>
  <c r="O31" i="36"/>
  <c r="N31" i="36"/>
  <c r="M31" i="36"/>
  <c r="L31" i="36"/>
  <c r="K31" i="36"/>
  <c r="D31" i="36"/>
  <c r="C31" i="36"/>
  <c r="B31" i="36"/>
  <c r="A31" i="36"/>
  <c r="O30" i="36"/>
  <c r="N30" i="36"/>
  <c r="M30" i="36"/>
  <c r="L30" i="36"/>
  <c r="K30" i="36"/>
  <c r="D30" i="36"/>
  <c r="C30" i="36"/>
  <c r="B30" i="36"/>
  <c r="A30" i="36"/>
  <c r="O29" i="36"/>
  <c r="N29" i="36"/>
  <c r="M29" i="36"/>
  <c r="L29" i="36"/>
  <c r="K29" i="36"/>
  <c r="D29" i="36"/>
  <c r="C29" i="36"/>
  <c r="B29" i="36"/>
  <c r="A29" i="36"/>
  <c r="O28" i="36"/>
  <c r="N28" i="36"/>
  <c r="M28" i="36"/>
  <c r="L28" i="36"/>
  <c r="K28" i="36"/>
  <c r="D28" i="36"/>
  <c r="C28" i="36"/>
  <c r="B28" i="36"/>
  <c r="A28" i="36"/>
  <c r="O27" i="36"/>
  <c r="N27" i="36"/>
  <c r="M27" i="36"/>
  <c r="L27" i="36"/>
  <c r="K27" i="36"/>
  <c r="D27" i="36"/>
  <c r="C27" i="36"/>
  <c r="B27" i="36"/>
  <c r="A27" i="36"/>
  <c r="O26" i="36"/>
  <c r="N26" i="36"/>
  <c r="M26" i="36"/>
  <c r="L26" i="36"/>
  <c r="K26" i="36"/>
  <c r="D26" i="36"/>
  <c r="C26" i="36"/>
  <c r="B26" i="36"/>
  <c r="A26" i="36"/>
  <c r="O25" i="36"/>
  <c r="N25" i="36"/>
  <c r="M25" i="36"/>
  <c r="L25" i="36"/>
  <c r="K25" i="36"/>
  <c r="D25" i="36"/>
  <c r="C25" i="36"/>
  <c r="B25" i="36"/>
  <c r="A25" i="36"/>
  <c r="O24" i="36"/>
  <c r="N24" i="36"/>
  <c r="M24" i="36"/>
  <c r="L24" i="36"/>
  <c r="K24" i="36"/>
  <c r="D24" i="36"/>
  <c r="C24" i="36"/>
  <c r="B24" i="36"/>
  <c r="A24" i="36"/>
  <c r="O23" i="36"/>
  <c r="N23" i="36"/>
  <c r="M23" i="36"/>
  <c r="L23" i="36"/>
  <c r="K23" i="36"/>
  <c r="D23" i="36"/>
  <c r="C23" i="36"/>
  <c r="B23" i="36"/>
  <c r="A23" i="36"/>
  <c r="O22" i="36"/>
  <c r="N22" i="36"/>
  <c r="M22" i="36"/>
  <c r="L22" i="36"/>
  <c r="K22" i="36"/>
  <c r="D22" i="36"/>
  <c r="C22" i="36"/>
  <c r="B22" i="36"/>
  <c r="A22" i="36"/>
  <c r="O21" i="36"/>
  <c r="N21" i="36"/>
  <c r="M21" i="36"/>
  <c r="L21" i="36"/>
  <c r="K21" i="36"/>
  <c r="D21" i="36"/>
  <c r="C21" i="36"/>
  <c r="B21" i="36"/>
  <c r="A21" i="36"/>
  <c r="O20" i="36"/>
  <c r="N20" i="36"/>
  <c r="M20" i="36"/>
  <c r="L20" i="36"/>
  <c r="K20" i="36"/>
  <c r="D20" i="36"/>
  <c r="C20" i="36"/>
  <c r="B20" i="36"/>
  <c r="A20" i="36"/>
  <c r="O19" i="36"/>
  <c r="N19" i="36"/>
  <c r="M19" i="36"/>
  <c r="L19" i="36"/>
  <c r="K19" i="36"/>
  <c r="D19" i="36"/>
  <c r="C19" i="36"/>
  <c r="B19" i="36"/>
  <c r="A19" i="36"/>
  <c r="O18" i="36"/>
  <c r="N18" i="36"/>
  <c r="M18" i="36"/>
  <c r="L18" i="36"/>
  <c r="K18" i="36"/>
  <c r="D18" i="36"/>
  <c r="C18" i="36"/>
  <c r="B18" i="36"/>
  <c r="A18" i="36"/>
  <c r="O17" i="36"/>
  <c r="N17" i="36"/>
  <c r="M17" i="36"/>
  <c r="L17" i="36"/>
  <c r="K17" i="36"/>
  <c r="D17" i="36"/>
  <c r="C17" i="36"/>
  <c r="B17" i="36"/>
  <c r="A17" i="36"/>
  <c r="O16" i="36"/>
  <c r="N16" i="36"/>
  <c r="M16" i="36"/>
  <c r="L16" i="36"/>
  <c r="K16" i="36"/>
  <c r="D16" i="36"/>
  <c r="C16" i="36"/>
  <c r="B16" i="36"/>
  <c r="A16" i="36"/>
  <c r="O15" i="36"/>
  <c r="N15" i="36"/>
  <c r="M15" i="36"/>
  <c r="L15" i="36"/>
  <c r="K15" i="36"/>
  <c r="D15" i="36"/>
  <c r="C15" i="36"/>
  <c r="B15" i="36"/>
  <c r="A15" i="36"/>
  <c r="O14" i="36"/>
  <c r="N14" i="36"/>
  <c r="M14" i="36"/>
  <c r="L14" i="36"/>
  <c r="K14" i="36"/>
  <c r="D14" i="36"/>
  <c r="C14" i="36"/>
  <c r="B14" i="36"/>
  <c r="A14" i="36"/>
  <c r="O13" i="36"/>
  <c r="N13" i="36"/>
  <c r="M13" i="36"/>
  <c r="L13" i="36"/>
  <c r="K13" i="36"/>
  <c r="D13" i="36"/>
  <c r="C13" i="36"/>
  <c r="B13" i="36"/>
  <c r="A13" i="36"/>
  <c r="O12" i="36"/>
  <c r="N12" i="36"/>
  <c r="M12" i="36"/>
  <c r="L12" i="36"/>
  <c r="K12" i="36"/>
  <c r="D12" i="36"/>
  <c r="C12" i="36"/>
  <c r="B12" i="36"/>
  <c r="A12" i="36"/>
  <c r="O11" i="36"/>
  <c r="N11" i="36"/>
  <c r="M11" i="36"/>
  <c r="L11" i="36"/>
  <c r="K11" i="36"/>
  <c r="D11" i="36"/>
  <c r="C11" i="36"/>
  <c r="B11" i="36"/>
  <c r="A11" i="36"/>
  <c r="O10" i="36"/>
  <c r="N10" i="36"/>
  <c r="M10" i="36"/>
  <c r="L10" i="36"/>
  <c r="K10" i="36"/>
  <c r="D10" i="36"/>
  <c r="C10" i="36"/>
  <c r="B10" i="36"/>
  <c r="A10" i="36"/>
  <c r="O9" i="36"/>
  <c r="N9" i="36"/>
  <c r="M9" i="36"/>
  <c r="L9" i="36"/>
  <c r="K9" i="36"/>
  <c r="D9" i="36"/>
  <c r="C9" i="36"/>
  <c r="B9" i="36"/>
  <c r="A9" i="36"/>
  <c r="O8" i="36"/>
  <c r="N8" i="36"/>
  <c r="M8" i="36"/>
  <c r="L8" i="36"/>
  <c r="K8" i="36"/>
  <c r="D8" i="36"/>
  <c r="C8" i="36"/>
  <c r="B8" i="36"/>
  <c r="A8" i="36"/>
  <c r="O7" i="36"/>
  <c r="N7" i="36"/>
  <c r="M7" i="36"/>
  <c r="L7" i="36"/>
  <c r="K7" i="36"/>
  <c r="D7" i="36"/>
  <c r="C7" i="36"/>
  <c r="B7" i="36"/>
  <c r="A7" i="36"/>
  <c r="O6" i="36"/>
  <c r="N6" i="36"/>
  <c r="M6" i="36"/>
  <c r="L6" i="36"/>
  <c r="K6" i="36"/>
  <c r="D6" i="36"/>
  <c r="C6" i="36"/>
  <c r="B6" i="36"/>
  <c r="A6" i="36"/>
  <c r="O5" i="36"/>
  <c r="N5" i="36"/>
  <c r="M5" i="36"/>
  <c r="L5" i="36"/>
  <c r="K5" i="36"/>
  <c r="D5" i="36"/>
  <c r="C5" i="36"/>
  <c r="B5" i="36"/>
  <c r="A5" i="36"/>
  <c r="O4" i="36"/>
  <c r="N4" i="36"/>
  <c r="M4" i="36"/>
  <c r="L4" i="36"/>
  <c r="K4" i="36"/>
  <c r="D4" i="36"/>
  <c r="C4" i="36"/>
  <c r="B4" i="36"/>
  <c r="A4" i="36"/>
  <c r="D2" i="36" a="1"/>
  <c r="D2" i="36" s="1"/>
  <c r="D1" i="36" a="1"/>
  <c r="D1" i="36" s="1"/>
  <c r="D10" i="26" l="1"/>
  <c r="E10" i="26"/>
  <c r="F10" i="26"/>
  <c r="G10" i="26"/>
  <c r="H10" i="26"/>
  <c r="I10" i="26"/>
  <c r="J10" i="26"/>
  <c r="K10" i="26"/>
  <c r="L10" i="26"/>
  <c r="M10" i="26"/>
  <c r="N10" i="26"/>
  <c r="O10" i="26"/>
  <c r="P10" i="26"/>
  <c r="D11" i="26"/>
  <c r="E11" i="26"/>
  <c r="F11" i="26"/>
  <c r="G11" i="26"/>
  <c r="H11" i="26"/>
  <c r="I11" i="26"/>
  <c r="J11" i="26"/>
  <c r="K11" i="26"/>
  <c r="L11" i="26"/>
  <c r="M11" i="26"/>
  <c r="N11" i="26"/>
  <c r="O11" i="26"/>
  <c r="P11" i="26"/>
  <c r="D12" i="26"/>
  <c r="E12" i="26"/>
  <c r="F12" i="26"/>
  <c r="G12" i="26"/>
  <c r="H12" i="26"/>
  <c r="I12" i="26"/>
  <c r="J12" i="26"/>
  <c r="K12" i="26"/>
  <c r="L12" i="26"/>
  <c r="M12" i="26"/>
  <c r="N12" i="26"/>
  <c r="O12" i="26"/>
  <c r="P12" i="26"/>
  <c r="D13" i="26"/>
  <c r="E13" i="26"/>
  <c r="F13" i="26"/>
  <c r="G13" i="26"/>
  <c r="H13" i="26"/>
  <c r="I13" i="26"/>
  <c r="J13" i="26"/>
  <c r="K13" i="26"/>
  <c r="L13" i="26"/>
  <c r="M13" i="26"/>
  <c r="N13" i="26"/>
  <c r="O13" i="26"/>
  <c r="P13" i="26"/>
  <c r="D14" i="26"/>
  <c r="E14" i="26"/>
  <c r="F14" i="26"/>
  <c r="G14" i="26"/>
  <c r="H14" i="26"/>
  <c r="I14" i="26"/>
  <c r="J14" i="26"/>
  <c r="K14" i="26"/>
  <c r="L14" i="26"/>
  <c r="M14" i="26"/>
  <c r="N14" i="26"/>
  <c r="O14" i="26"/>
  <c r="P14" i="26"/>
  <c r="D15" i="26"/>
  <c r="E15" i="26"/>
  <c r="F15" i="26"/>
  <c r="G15" i="26"/>
  <c r="H15" i="26"/>
  <c r="I15" i="26"/>
  <c r="J15" i="26"/>
  <c r="K15" i="26"/>
  <c r="L15" i="26"/>
  <c r="M15" i="26"/>
  <c r="N15" i="26"/>
  <c r="O15" i="26"/>
  <c r="P15" i="26"/>
  <c r="D16" i="26"/>
  <c r="E16" i="26"/>
  <c r="F16" i="26"/>
  <c r="G16" i="26"/>
  <c r="H16" i="26"/>
  <c r="I16" i="26"/>
  <c r="J16" i="26"/>
  <c r="K16" i="26"/>
  <c r="L16" i="26"/>
  <c r="M16" i="26"/>
  <c r="N16" i="26"/>
  <c r="O16" i="26"/>
  <c r="P16" i="26"/>
  <c r="D17" i="26"/>
  <c r="E17" i="26"/>
  <c r="F17" i="26"/>
  <c r="G17" i="26"/>
  <c r="H17" i="26"/>
  <c r="I17" i="26"/>
  <c r="J17" i="26"/>
  <c r="K17" i="26"/>
  <c r="L17" i="26"/>
  <c r="M17" i="26"/>
  <c r="N17" i="26"/>
  <c r="O17" i="26"/>
  <c r="P17" i="26"/>
  <c r="D18" i="26"/>
  <c r="E18" i="26"/>
  <c r="F18" i="26"/>
  <c r="G18" i="26"/>
  <c r="H18" i="26"/>
  <c r="I18" i="26"/>
  <c r="J18" i="26"/>
  <c r="K18" i="26"/>
  <c r="L18" i="26"/>
  <c r="M18" i="26"/>
  <c r="N18" i="26"/>
  <c r="O18" i="26"/>
  <c r="P18" i="26"/>
  <c r="D19" i="26"/>
  <c r="E19" i="26"/>
  <c r="F19" i="26"/>
  <c r="G19" i="26"/>
  <c r="H19" i="26"/>
  <c r="I19" i="26"/>
  <c r="J19" i="26"/>
  <c r="K19" i="26"/>
  <c r="L19" i="26"/>
  <c r="M19" i="26"/>
  <c r="N19" i="26"/>
  <c r="O19" i="26"/>
  <c r="P19" i="26"/>
  <c r="D20" i="26"/>
  <c r="E20" i="26"/>
  <c r="F20" i="26"/>
  <c r="G20" i="26"/>
  <c r="H20" i="26"/>
  <c r="I20" i="26"/>
  <c r="J20" i="26"/>
  <c r="K20" i="26"/>
  <c r="L20" i="26"/>
  <c r="M20" i="26"/>
  <c r="N20" i="26"/>
  <c r="O20" i="26"/>
  <c r="P20" i="26"/>
  <c r="D21" i="26"/>
  <c r="E21" i="26"/>
  <c r="F21" i="26"/>
  <c r="G21" i="26"/>
  <c r="H21" i="26"/>
  <c r="I21" i="26"/>
  <c r="J21" i="26"/>
  <c r="K21" i="26"/>
  <c r="L21" i="26"/>
  <c r="M21" i="26"/>
  <c r="N21" i="26"/>
  <c r="O21" i="26"/>
  <c r="P21" i="26"/>
  <c r="D22" i="26"/>
  <c r="E22" i="26"/>
  <c r="F22" i="26"/>
  <c r="G22" i="26"/>
  <c r="H22" i="26"/>
  <c r="I22" i="26"/>
  <c r="J22" i="26"/>
  <c r="K22" i="26"/>
  <c r="L22" i="26"/>
  <c r="M22" i="26"/>
  <c r="N22" i="26"/>
  <c r="O22" i="26"/>
  <c r="P22" i="26"/>
  <c r="D23" i="26"/>
  <c r="E23" i="26"/>
  <c r="F23" i="26"/>
  <c r="G23" i="26"/>
  <c r="H23" i="26"/>
  <c r="I23" i="26"/>
  <c r="J23" i="26"/>
  <c r="K23" i="26"/>
  <c r="L23" i="26"/>
  <c r="M23" i="26"/>
  <c r="N23" i="26"/>
  <c r="O23" i="26"/>
  <c r="P23" i="26"/>
  <c r="D24" i="26"/>
  <c r="E24" i="26"/>
  <c r="F24" i="26"/>
  <c r="G24" i="26"/>
  <c r="H24" i="26"/>
  <c r="I24" i="26"/>
  <c r="J24" i="26"/>
  <c r="K24" i="26"/>
  <c r="L24" i="26"/>
  <c r="M24" i="26"/>
  <c r="N24" i="26"/>
  <c r="O24" i="26"/>
  <c r="P24" i="26"/>
  <c r="D25" i="26"/>
  <c r="E25" i="26"/>
  <c r="F25" i="26"/>
  <c r="G25" i="26"/>
  <c r="H25" i="26"/>
  <c r="I25" i="26"/>
  <c r="J25" i="26"/>
  <c r="K25" i="26"/>
  <c r="L25" i="26"/>
  <c r="M25" i="26"/>
  <c r="N25" i="26"/>
  <c r="O25" i="26"/>
  <c r="P25" i="26"/>
  <c r="D26" i="26"/>
  <c r="E26" i="26"/>
  <c r="F26" i="26"/>
  <c r="G26" i="26"/>
  <c r="H26" i="26"/>
  <c r="I26" i="26"/>
  <c r="J26" i="26"/>
  <c r="K26" i="26"/>
  <c r="L26" i="26"/>
  <c r="M26" i="26"/>
  <c r="N26" i="26"/>
  <c r="O26" i="26"/>
  <c r="P26" i="26"/>
  <c r="D27" i="26"/>
  <c r="E27" i="26"/>
  <c r="F27" i="26"/>
  <c r="G27" i="26"/>
  <c r="H27" i="26"/>
  <c r="I27" i="26"/>
  <c r="J27" i="26"/>
  <c r="K27" i="26"/>
  <c r="L27" i="26"/>
  <c r="M27" i="26"/>
  <c r="N27" i="26"/>
  <c r="O27" i="26"/>
  <c r="P27" i="26"/>
  <c r="D28" i="26"/>
  <c r="E28" i="26"/>
  <c r="F28" i="26"/>
  <c r="G28" i="26"/>
  <c r="H28" i="26"/>
  <c r="I28" i="26"/>
  <c r="J28" i="26"/>
  <c r="K28" i="26"/>
  <c r="L28" i="26"/>
  <c r="M28" i="26"/>
  <c r="N28" i="26"/>
  <c r="O28" i="26"/>
  <c r="P28" i="26"/>
  <c r="D29" i="26"/>
  <c r="E29" i="26"/>
  <c r="F29" i="26"/>
  <c r="G29" i="26"/>
  <c r="H29" i="26"/>
  <c r="I29" i="26"/>
  <c r="J29" i="26"/>
  <c r="K29" i="26"/>
  <c r="L29" i="26"/>
  <c r="M29" i="26"/>
  <c r="N29" i="26"/>
  <c r="O29" i="26"/>
  <c r="P29" i="26"/>
  <c r="D30" i="26"/>
  <c r="E30" i="26"/>
  <c r="F30" i="26"/>
  <c r="G30" i="26"/>
  <c r="H30" i="26"/>
  <c r="I30" i="26"/>
  <c r="J30" i="26"/>
  <c r="K30" i="26"/>
  <c r="L30" i="26"/>
  <c r="M30" i="26"/>
  <c r="N30" i="26"/>
  <c r="O30" i="26"/>
  <c r="P30" i="26"/>
  <c r="D31" i="26"/>
  <c r="E31" i="26"/>
  <c r="F31" i="26"/>
  <c r="G31" i="26"/>
  <c r="H31" i="26"/>
  <c r="I31" i="26"/>
  <c r="J31" i="26"/>
  <c r="K31" i="26"/>
  <c r="L31" i="26"/>
  <c r="M31" i="26"/>
  <c r="N31" i="26"/>
  <c r="O31" i="26"/>
  <c r="P31" i="26"/>
  <c r="D32" i="26"/>
  <c r="E32" i="26"/>
  <c r="F32" i="26"/>
  <c r="G32" i="26"/>
  <c r="H32" i="26"/>
  <c r="I32" i="26"/>
  <c r="J32" i="26"/>
  <c r="K32" i="26"/>
  <c r="L32" i="26"/>
  <c r="M32" i="26"/>
  <c r="N32" i="26"/>
  <c r="O32" i="26"/>
  <c r="P32" i="26"/>
  <c r="D33" i="26"/>
  <c r="E33" i="26"/>
  <c r="F33" i="26"/>
  <c r="G33" i="26"/>
  <c r="H33" i="26"/>
  <c r="I33" i="26"/>
  <c r="J33" i="26"/>
  <c r="K33" i="26"/>
  <c r="L33" i="26"/>
  <c r="M33" i="26"/>
  <c r="N33" i="26"/>
  <c r="O33" i="26"/>
  <c r="P33" i="26"/>
  <c r="D34" i="26"/>
  <c r="E34" i="26"/>
  <c r="F34" i="26"/>
  <c r="G34" i="26"/>
  <c r="H34" i="26"/>
  <c r="I34" i="26"/>
  <c r="J34" i="26"/>
  <c r="K34" i="26"/>
  <c r="L34" i="26"/>
  <c r="M34" i="26"/>
  <c r="N34" i="26"/>
  <c r="O34" i="26"/>
  <c r="P34" i="26"/>
  <c r="D35" i="26"/>
  <c r="E35" i="26"/>
  <c r="F35" i="26"/>
  <c r="G35" i="26"/>
  <c r="H35" i="26"/>
  <c r="I35" i="26"/>
  <c r="J35" i="26"/>
  <c r="K35" i="26"/>
  <c r="L35" i="26"/>
  <c r="M35" i="26"/>
  <c r="N35" i="26"/>
  <c r="O35" i="26"/>
  <c r="P35" i="26"/>
  <c r="D36" i="26"/>
  <c r="E36" i="26"/>
  <c r="F36" i="26"/>
  <c r="G36" i="26"/>
  <c r="H36" i="26"/>
  <c r="I36" i="26"/>
  <c r="J36" i="26"/>
  <c r="K36" i="26"/>
  <c r="L36" i="26"/>
  <c r="M36" i="26"/>
  <c r="N36" i="26"/>
  <c r="O36" i="26"/>
  <c r="P36" i="26"/>
  <c r="D37" i="26"/>
  <c r="E37" i="26"/>
  <c r="F37" i="26"/>
  <c r="G37" i="26"/>
  <c r="H37" i="26"/>
  <c r="I37" i="26"/>
  <c r="J37" i="26"/>
  <c r="K37" i="26"/>
  <c r="L37" i="26"/>
  <c r="M37" i="26"/>
  <c r="N37" i="26"/>
  <c r="O37" i="26"/>
  <c r="P37" i="26"/>
  <c r="D38" i="26"/>
  <c r="E38" i="26"/>
  <c r="F38" i="26"/>
  <c r="G38" i="26"/>
  <c r="H38" i="26"/>
  <c r="I38" i="26"/>
  <c r="J38" i="26"/>
  <c r="K38" i="26"/>
  <c r="L38" i="26"/>
  <c r="M38" i="26"/>
  <c r="N38" i="26"/>
  <c r="O38" i="26"/>
  <c r="P38" i="26"/>
  <c r="D39" i="26"/>
  <c r="E39" i="26"/>
  <c r="F39" i="26"/>
  <c r="G39" i="26"/>
  <c r="H39" i="26"/>
  <c r="I39" i="26"/>
  <c r="J39" i="26"/>
  <c r="K39" i="26"/>
  <c r="L39" i="26"/>
  <c r="M39" i="26"/>
  <c r="N39" i="26"/>
  <c r="O39" i="26"/>
  <c r="P39" i="26"/>
  <c r="D40" i="26"/>
  <c r="E40" i="26"/>
  <c r="F40" i="26"/>
  <c r="G40" i="26"/>
  <c r="H40" i="26"/>
  <c r="I40" i="26"/>
  <c r="J40" i="26"/>
  <c r="K40" i="26"/>
  <c r="L40" i="26"/>
  <c r="M40" i="26"/>
  <c r="N40" i="26"/>
  <c r="O40" i="26"/>
  <c r="P40" i="26"/>
  <c r="D41" i="26"/>
  <c r="E41" i="26"/>
  <c r="F41" i="26"/>
  <c r="G41" i="26"/>
  <c r="H41" i="26"/>
  <c r="I41" i="26"/>
  <c r="J41" i="26"/>
  <c r="K41" i="26"/>
  <c r="L41" i="26"/>
  <c r="M41" i="26"/>
  <c r="N41" i="26"/>
  <c r="O41" i="26"/>
  <c r="P41" i="26"/>
  <c r="D42" i="26"/>
  <c r="E42" i="26"/>
  <c r="F42" i="26"/>
  <c r="G42" i="26"/>
  <c r="H42" i="26"/>
  <c r="I42" i="26"/>
  <c r="J42" i="26"/>
  <c r="K42" i="26"/>
  <c r="L42" i="26"/>
  <c r="M42" i="26"/>
  <c r="N42" i="26"/>
  <c r="O42" i="26"/>
  <c r="P42" i="26"/>
  <c r="D43" i="26"/>
  <c r="E43" i="26"/>
  <c r="F43" i="26"/>
  <c r="G43" i="26"/>
  <c r="H43" i="26"/>
  <c r="I43" i="26"/>
  <c r="J43" i="26"/>
  <c r="K43" i="26"/>
  <c r="L43" i="26"/>
  <c r="M43" i="26"/>
  <c r="N43" i="26"/>
  <c r="O43" i="26"/>
  <c r="P43" i="26"/>
  <c r="D44" i="26"/>
  <c r="E44" i="26"/>
  <c r="F44" i="26"/>
  <c r="G44" i="26"/>
  <c r="H44" i="26"/>
  <c r="I44" i="26"/>
  <c r="J44" i="26"/>
  <c r="K44" i="26"/>
  <c r="L44" i="26"/>
  <c r="M44" i="26"/>
  <c r="N44" i="26"/>
  <c r="O44" i="26"/>
  <c r="P44" i="26"/>
  <c r="D45" i="26"/>
  <c r="E45" i="26"/>
  <c r="F45" i="26"/>
  <c r="G45" i="26"/>
  <c r="H45" i="26"/>
  <c r="I45" i="26"/>
  <c r="J45" i="26"/>
  <c r="K45" i="26"/>
  <c r="L45" i="26"/>
  <c r="M45" i="26"/>
  <c r="N45" i="26"/>
  <c r="O45" i="26"/>
  <c r="P45" i="26"/>
  <c r="D46" i="26"/>
  <c r="E46" i="26"/>
  <c r="F46" i="26"/>
  <c r="G46" i="26"/>
  <c r="H46" i="26"/>
  <c r="I46" i="26"/>
  <c r="J46" i="26"/>
  <c r="K46" i="26"/>
  <c r="L46" i="26"/>
  <c r="M46" i="26"/>
  <c r="N46" i="26"/>
  <c r="O46" i="26"/>
  <c r="P46" i="26"/>
  <c r="D47" i="26"/>
  <c r="E47" i="26"/>
  <c r="F47" i="26"/>
  <c r="G47" i="26"/>
  <c r="H47" i="26"/>
  <c r="I47" i="26"/>
  <c r="J47" i="26"/>
  <c r="K47" i="26"/>
  <c r="L47" i="26"/>
  <c r="M47" i="26"/>
  <c r="N47" i="26"/>
  <c r="O47" i="26"/>
  <c r="P47" i="26"/>
  <c r="D48" i="26"/>
  <c r="E48" i="26"/>
  <c r="F48" i="26"/>
  <c r="G48" i="26"/>
  <c r="H48" i="26"/>
  <c r="I48" i="26"/>
  <c r="J48" i="26"/>
  <c r="K48" i="26"/>
  <c r="L48" i="26"/>
  <c r="M48" i="26"/>
  <c r="N48" i="26"/>
  <c r="O48" i="26"/>
  <c r="P48" i="26"/>
  <c r="D49" i="26"/>
  <c r="E49" i="26"/>
  <c r="F49" i="26"/>
  <c r="G49" i="26"/>
  <c r="H49" i="26"/>
  <c r="I49" i="26"/>
  <c r="J49" i="26"/>
  <c r="K49" i="26"/>
  <c r="L49" i="26"/>
  <c r="M49" i="26"/>
  <c r="N49" i="26"/>
  <c r="O49" i="26"/>
  <c r="P49" i="26"/>
  <c r="D50" i="26"/>
  <c r="E50" i="26"/>
  <c r="F50" i="26"/>
  <c r="G50" i="26"/>
  <c r="H50" i="26"/>
  <c r="I50" i="26"/>
  <c r="J50" i="26"/>
  <c r="K50" i="26"/>
  <c r="L50" i="26"/>
  <c r="M50" i="26"/>
  <c r="N50" i="26"/>
  <c r="O50" i="26"/>
  <c r="P50" i="26"/>
  <c r="D51" i="26"/>
  <c r="E51" i="26"/>
  <c r="F51" i="26"/>
  <c r="G51" i="26"/>
  <c r="H51" i="26"/>
  <c r="I51" i="26"/>
  <c r="J51" i="26"/>
  <c r="K51" i="26"/>
  <c r="L51" i="26"/>
  <c r="M51" i="26"/>
  <c r="N51" i="26"/>
  <c r="O51" i="26"/>
  <c r="P51" i="26"/>
  <c r="D52" i="26"/>
  <c r="E52" i="26"/>
  <c r="F52" i="26"/>
  <c r="G52" i="26"/>
  <c r="H52" i="26"/>
  <c r="I52" i="26"/>
  <c r="J52" i="26"/>
  <c r="K52" i="26"/>
  <c r="L52" i="26"/>
  <c r="M52" i="26"/>
  <c r="N52" i="26"/>
  <c r="O52" i="26"/>
  <c r="P52" i="26"/>
  <c r="D53" i="26"/>
  <c r="E53" i="26"/>
  <c r="F53" i="26"/>
  <c r="G53" i="26"/>
  <c r="H53" i="26"/>
  <c r="I53" i="26"/>
  <c r="J53" i="26"/>
  <c r="K53" i="26"/>
  <c r="L53" i="26"/>
  <c r="M53" i="26"/>
  <c r="N53" i="26"/>
  <c r="O53" i="26"/>
  <c r="P53" i="26"/>
  <c r="D54" i="26"/>
  <c r="E54" i="26"/>
  <c r="F54" i="26"/>
  <c r="G54" i="26"/>
  <c r="H54" i="26"/>
  <c r="I54" i="26"/>
  <c r="J54" i="26"/>
  <c r="K54" i="26"/>
  <c r="L54" i="26"/>
  <c r="M54" i="26"/>
  <c r="N54" i="26"/>
  <c r="O54" i="26"/>
  <c r="P54" i="26"/>
  <c r="D55" i="26"/>
  <c r="E55" i="26"/>
  <c r="F55" i="26"/>
  <c r="G55" i="26"/>
  <c r="H55" i="26"/>
  <c r="I55" i="26"/>
  <c r="J55" i="26"/>
  <c r="K55" i="26"/>
  <c r="L55" i="26"/>
  <c r="M55" i="26"/>
  <c r="N55" i="26"/>
  <c r="O55" i="26"/>
  <c r="P55" i="26"/>
  <c r="D56" i="26"/>
  <c r="E56" i="26"/>
  <c r="F56" i="26"/>
  <c r="G56" i="26"/>
  <c r="H56" i="26"/>
  <c r="I56" i="26"/>
  <c r="J56" i="26"/>
  <c r="K56" i="26"/>
  <c r="L56" i="26"/>
  <c r="M56" i="26"/>
  <c r="N56" i="26"/>
  <c r="O56" i="26"/>
  <c r="P56" i="26"/>
  <c r="D57" i="26"/>
  <c r="E57" i="26"/>
  <c r="F57" i="26"/>
  <c r="G57" i="26"/>
  <c r="H57" i="26"/>
  <c r="I57" i="26"/>
  <c r="J57" i="26"/>
  <c r="K57" i="26"/>
  <c r="L57" i="26"/>
  <c r="M57" i="26"/>
  <c r="N57" i="26"/>
  <c r="O57" i="26"/>
  <c r="P57" i="26"/>
  <c r="D58" i="26"/>
  <c r="E58" i="26"/>
  <c r="F58" i="26"/>
  <c r="G58" i="26"/>
  <c r="H58" i="26"/>
  <c r="I58" i="26"/>
  <c r="J58" i="26"/>
  <c r="K58" i="26"/>
  <c r="L58" i="26"/>
  <c r="M58" i="26"/>
  <c r="N58" i="26"/>
  <c r="O58" i="26"/>
  <c r="P58" i="26"/>
  <c r="D59" i="26"/>
  <c r="E59" i="26"/>
  <c r="F59" i="26"/>
  <c r="G59" i="26"/>
  <c r="H59" i="26"/>
  <c r="I59" i="26"/>
  <c r="J59" i="26"/>
  <c r="K59" i="26"/>
  <c r="L59" i="26"/>
  <c r="M59" i="26"/>
  <c r="N59" i="26"/>
  <c r="O59" i="26"/>
  <c r="P59" i="26"/>
  <c r="D60" i="26"/>
  <c r="E60" i="26"/>
  <c r="F60" i="26"/>
  <c r="G60" i="26"/>
  <c r="H60" i="26"/>
  <c r="I60" i="26"/>
  <c r="J60" i="26"/>
  <c r="K60" i="26"/>
  <c r="L60" i="26"/>
  <c r="M60" i="26"/>
  <c r="N60" i="26"/>
  <c r="O60" i="26"/>
  <c r="P60" i="26"/>
  <c r="D61" i="26"/>
  <c r="E61" i="26"/>
  <c r="F61" i="26"/>
  <c r="G61" i="26"/>
  <c r="H61" i="26"/>
  <c r="I61" i="26"/>
  <c r="J61" i="26"/>
  <c r="K61" i="26"/>
  <c r="L61" i="26"/>
  <c r="M61" i="26"/>
  <c r="N61" i="26"/>
  <c r="O61" i="26"/>
  <c r="P61" i="26"/>
  <c r="D62" i="26"/>
  <c r="E62" i="26"/>
  <c r="F62" i="26"/>
  <c r="G62" i="26"/>
  <c r="H62" i="26"/>
  <c r="I62" i="26"/>
  <c r="J62" i="26"/>
  <c r="K62" i="26"/>
  <c r="L62" i="26"/>
  <c r="M62" i="26"/>
  <c r="N62" i="26"/>
  <c r="O62" i="26"/>
  <c r="P62" i="26"/>
  <c r="D63" i="26"/>
  <c r="E63" i="26"/>
  <c r="F63" i="26"/>
  <c r="G63" i="26"/>
  <c r="H63" i="26"/>
  <c r="I63" i="26"/>
  <c r="J63" i="26"/>
  <c r="K63" i="26"/>
  <c r="L63" i="26"/>
  <c r="M63" i="26"/>
  <c r="N63" i="26"/>
  <c r="O63" i="26"/>
  <c r="P63" i="26"/>
  <c r="D64" i="26"/>
  <c r="E64" i="26"/>
  <c r="F64" i="26"/>
  <c r="G64" i="26"/>
  <c r="H64" i="26"/>
  <c r="I64" i="26"/>
  <c r="J64" i="26"/>
  <c r="K64" i="26"/>
  <c r="L64" i="26"/>
  <c r="M64" i="26"/>
  <c r="N64" i="26"/>
  <c r="O64" i="26"/>
  <c r="P64" i="26"/>
  <c r="D65" i="26"/>
  <c r="E65" i="26"/>
  <c r="F65" i="26"/>
  <c r="G65" i="26"/>
  <c r="H65" i="26"/>
  <c r="I65" i="26"/>
  <c r="J65" i="26"/>
  <c r="K65" i="26"/>
  <c r="L65" i="26"/>
  <c r="M65" i="26"/>
  <c r="N65" i="26"/>
  <c r="O65" i="26"/>
  <c r="P65" i="26"/>
  <c r="D66" i="26"/>
  <c r="E66" i="26"/>
  <c r="F66" i="26"/>
  <c r="G66" i="26"/>
  <c r="H66" i="26"/>
  <c r="I66" i="26"/>
  <c r="J66" i="26"/>
  <c r="K66" i="26"/>
  <c r="L66" i="26"/>
  <c r="M66" i="26"/>
  <c r="N66" i="26"/>
  <c r="O66" i="26"/>
  <c r="P66" i="26"/>
  <c r="D67" i="26"/>
  <c r="E67" i="26"/>
  <c r="F67" i="26"/>
  <c r="G67" i="26"/>
  <c r="H67" i="26"/>
  <c r="I67" i="26"/>
  <c r="J67" i="26"/>
  <c r="K67" i="26"/>
  <c r="L67" i="26"/>
  <c r="M67" i="26"/>
  <c r="N67" i="26"/>
  <c r="O67" i="26"/>
  <c r="P67" i="26"/>
  <c r="D68" i="26"/>
  <c r="E68" i="26"/>
  <c r="F68" i="26"/>
  <c r="G68" i="26"/>
  <c r="H68" i="26"/>
  <c r="I68" i="26"/>
  <c r="J68" i="26"/>
  <c r="K68" i="26"/>
  <c r="L68" i="26"/>
  <c r="M68" i="26"/>
  <c r="N68" i="26"/>
  <c r="O68" i="26"/>
  <c r="P68" i="26"/>
  <c r="D69" i="26"/>
  <c r="E69" i="26"/>
  <c r="F69" i="26"/>
  <c r="G69" i="26"/>
  <c r="H69" i="26"/>
  <c r="I69" i="26"/>
  <c r="J69" i="26"/>
  <c r="K69" i="26"/>
  <c r="L69" i="26"/>
  <c r="M69" i="26"/>
  <c r="N69" i="26"/>
  <c r="O69" i="26"/>
  <c r="P69" i="26"/>
  <c r="D70" i="26"/>
  <c r="E70" i="26"/>
  <c r="F70" i="26"/>
  <c r="G70" i="26"/>
  <c r="H70" i="26"/>
  <c r="I70" i="26"/>
  <c r="J70" i="26"/>
  <c r="K70" i="26"/>
  <c r="L70" i="26"/>
  <c r="M70" i="26"/>
  <c r="N70" i="26"/>
  <c r="O70" i="26"/>
  <c r="P70" i="26"/>
  <c r="D71" i="26"/>
  <c r="E71" i="26"/>
  <c r="F71" i="26"/>
  <c r="G71" i="26"/>
  <c r="H71" i="26"/>
  <c r="I71" i="26"/>
  <c r="J71" i="26"/>
  <c r="K71" i="26"/>
  <c r="L71" i="26"/>
  <c r="M71" i="26"/>
  <c r="N71" i="26"/>
  <c r="O71" i="26"/>
  <c r="P71" i="26"/>
  <c r="D72" i="26"/>
  <c r="E72" i="26"/>
  <c r="F72" i="26"/>
  <c r="G72" i="26"/>
  <c r="H72" i="26"/>
  <c r="I72" i="26"/>
  <c r="J72" i="26"/>
  <c r="K72" i="26"/>
  <c r="L72" i="26"/>
  <c r="M72" i="26"/>
  <c r="N72" i="26"/>
  <c r="O72" i="26"/>
  <c r="P72" i="26"/>
  <c r="D73" i="26"/>
  <c r="E73" i="26"/>
  <c r="F73" i="26"/>
  <c r="G73" i="26"/>
  <c r="H73" i="26"/>
  <c r="I73" i="26"/>
  <c r="J73" i="26"/>
  <c r="K73" i="26"/>
  <c r="L73" i="26"/>
  <c r="M73" i="26"/>
  <c r="N73" i="26"/>
  <c r="O73" i="26"/>
  <c r="P73" i="26"/>
  <c r="D74" i="26"/>
  <c r="E74" i="26"/>
  <c r="F74" i="26"/>
  <c r="G74" i="26"/>
  <c r="H74" i="26"/>
  <c r="I74" i="26"/>
  <c r="J74" i="26"/>
  <c r="K74" i="26"/>
  <c r="L74" i="26"/>
  <c r="M74" i="26"/>
  <c r="N74" i="26"/>
  <c r="O74" i="26"/>
  <c r="P74" i="26"/>
  <c r="D75" i="26"/>
  <c r="E75" i="26"/>
  <c r="F75" i="26"/>
  <c r="G75" i="26"/>
  <c r="H75" i="26"/>
  <c r="I75" i="26"/>
  <c r="J75" i="26"/>
  <c r="K75" i="26"/>
  <c r="L75" i="26"/>
  <c r="M75" i="26"/>
  <c r="N75" i="26"/>
  <c r="O75" i="26"/>
  <c r="P75" i="26"/>
  <c r="D76" i="26"/>
  <c r="E76" i="26"/>
  <c r="F76" i="26"/>
  <c r="G76" i="26"/>
  <c r="H76" i="26"/>
  <c r="I76" i="26"/>
  <c r="J76" i="26"/>
  <c r="K76" i="26"/>
  <c r="L76" i="26"/>
  <c r="M76" i="26"/>
  <c r="N76" i="26"/>
  <c r="O76" i="26"/>
  <c r="P76" i="26"/>
  <c r="D77" i="26"/>
  <c r="E77" i="26"/>
  <c r="F77" i="26"/>
  <c r="G77" i="26"/>
  <c r="H77" i="26"/>
  <c r="I77" i="26"/>
  <c r="J77" i="26"/>
  <c r="K77" i="26"/>
  <c r="L77" i="26"/>
  <c r="M77" i="26"/>
  <c r="N77" i="26"/>
  <c r="O77" i="26"/>
  <c r="P77" i="26"/>
  <c r="D78" i="26"/>
  <c r="E78" i="26"/>
  <c r="F78" i="26"/>
  <c r="G78" i="26"/>
  <c r="H78" i="26"/>
  <c r="I78" i="26"/>
  <c r="J78" i="26"/>
  <c r="K78" i="26"/>
  <c r="L78" i="26"/>
  <c r="M78" i="26"/>
  <c r="N78" i="26"/>
  <c r="O78" i="26"/>
  <c r="P78" i="26"/>
  <c r="D79" i="26"/>
  <c r="E79" i="26"/>
  <c r="F79" i="26"/>
  <c r="G79" i="26"/>
  <c r="H79" i="26"/>
  <c r="I79" i="26"/>
  <c r="J79" i="26"/>
  <c r="K79" i="26"/>
  <c r="L79" i="26"/>
  <c r="M79" i="26"/>
  <c r="N79" i="26"/>
  <c r="O79" i="26"/>
  <c r="P79" i="26"/>
  <c r="D80" i="26"/>
  <c r="E80" i="26"/>
  <c r="F80" i="26"/>
  <c r="G80" i="26"/>
  <c r="H80" i="26"/>
  <c r="I80" i="26"/>
  <c r="J80" i="26"/>
  <c r="K80" i="26"/>
  <c r="L80" i="26"/>
  <c r="M80" i="26"/>
  <c r="N80" i="26"/>
  <c r="O80" i="26"/>
  <c r="P80" i="26"/>
  <c r="D81" i="26"/>
  <c r="E81" i="26"/>
  <c r="F81" i="26"/>
  <c r="G81" i="26"/>
  <c r="H81" i="26"/>
  <c r="I81" i="26"/>
  <c r="J81" i="26"/>
  <c r="K81" i="26"/>
  <c r="L81" i="26"/>
  <c r="M81" i="26"/>
  <c r="N81" i="26"/>
  <c r="O81" i="26"/>
  <c r="P81" i="26"/>
  <c r="D82" i="26"/>
  <c r="E82" i="26"/>
  <c r="F82" i="26"/>
  <c r="G82" i="26"/>
  <c r="H82" i="26"/>
  <c r="I82" i="26"/>
  <c r="J82" i="26"/>
  <c r="K82" i="26"/>
  <c r="L82" i="26"/>
  <c r="M82" i="26"/>
  <c r="N82" i="26"/>
  <c r="O82" i="26"/>
  <c r="P82" i="26"/>
  <c r="D83" i="26"/>
  <c r="E83" i="26"/>
  <c r="F83" i="26"/>
  <c r="G83" i="26"/>
  <c r="H83" i="26"/>
  <c r="I83" i="26"/>
  <c r="J83" i="26"/>
  <c r="K83" i="26"/>
  <c r="L83" i="26"/>
  <c r="M83" i="26"/>
  <c r="N83" i="26"/>
  <c r="O83" i="26"/>
  <c r="P83" i="26"/>
  <c r="D84" i="26"/>
  <c r="E84" i="26"/>
  <c r="F84" i="26"/>
  <c r="G84" i="26"/>
  <c r="H84" i="26"/>
  <c r="I84" i="26"/>
  <c r="J84" i="26"/>
  <c r="K84" i="26"/>
  <c r="L84" i="26"/>
  <c r="M84" i="26"/>
  <c r="N84" i="26"/>
  <c r="O84" i="26"/>
  <c r="P84" i="26"/>
  <c r="D85" i="26"/>
  <c r="E85" i="26"/>
  <c r="F85" i="26"/>
  <c r="G85" i="26"/>
  <c r="H85" i="26"/>
  <c r="I85" i="26"/>
  <c r="J85" i="26"/>
  <c r="K85" i="26"/>
  <c r="L85" i="26"/>
  <c r="M85" i="26"/>
  <c r="N85" i="26"/>
  <c r="O85" i="26"/>
  <c r="P85" i="26"/>
  <c r="D86" i="26"/>
  <c r="E86" i="26"/>
  <c r="F86" i="26"/>
  <c r="G86" i="26"/>
  <c r="H86" i="26"/>
  <c r="I86" i="26"/>
  <c r="J86" i="26"/>
  <c r="K86" i="26"/>
  <c r="L86" i="26"/>
  <c r="M86" i="26"/>
  <c r="N86" i="26"/>
  <c r="O86" i="26"/>
  <c r="P86" i="26"/>
  <c r="D87" i="26"/>
  <c r="E87" i="26"/>
  <c r="F87" i="26"/>
  <c r="G87" i="26"/>
  <c r="H87" i="26"/>
  <c r="I87" i="26"/>
  <c r="J87" i="26"/>
  <c r="K87" i="26"/>
  <c r="L87" i="26"/>
  <c r="M87" i="26"/>
  <c r="N87" i="26"/>
  <c r="O87" i="26"/>
  <c r="P87" i="26"/>
  <c r="D88" i="26"/>
  <c r="E88" i="26"/>
  <c r="F88" i="26"/>
  <c r="G88" i="26"/>
  <c r="H88" i="26"/>
  <c r="I88" i="26"/>
  <c r="J88" i="26"/>
  <c r="K88" i="26"/>
  <c r="L88" i="26"/>
  <c r="M88" i="26"/>
  <c r="N88" i="26"/>
  <c r="O88" i="26"/>
  <c r="P88" i="26"/>
  <c r="D89" i="26"/>
  <c r="E89" i="26"/>
  <c r="F89" i="26"/>
  <c r="G89" i="26"/>
  <c r="H89" i="26"/>
  <c r="I89" i="26"/>
  <c r="J89" i="26"/>
  <c r="K89" i="26"/>
  <c r="L89" i="26"/>
  <c r="M89" i="26"/>
  <c r="N89" i="26"/>
  <c r="O89" i="26"/>
  <c r="P89" i="26"/>
  <c r="D90" i="26"/>
  <c r="E90" i="26"/>
  <c r="F90" i="26"/>
  <c r="G90" i="26"/>
  <c r="H90" i="26"/>
  <c r="I90" i="26"/>
  <c r="J90" i="26"/>
  <c r="K90" i="26"/>
  <c r="L90" i="26"/>
  <c r="M90" i="26"/>
  <c r="N90" i="26"/>
  <c r="O90" i="26"/>
  <c r="P90" i="26"/>
  <c r="D91" i="26"/>
  <c r="E91" i="26"/>
  <c r="F91" i="26"/>
  <c r="G91" i="26"/>
  <c r="H91" i="26"/>
  <c r="I91" i="26"/>
  <c r="J91" i="26"/>
  <c r="K91" i="26"/>
  <c r="L91" i="26"/>
  <c r="M91" i="26"/>
  <c r="N91" i="26"/>
  <c r="O91" i="26"/>
  <c r="P91" i="26"/>
  <c r="D92" i="26"/>
  <c r="E92" i="26"/>
  <c r="F92" i="26"/>
  <c r="G92" i="26"/>
  <c r="H92" i="26"/>
  <c r="I92" i="26"/>
  <c r="J92" i="26"/>
  <c r="K92" i="26"/>
  <c r="L92" i="26"/>
  <c r="M92" i="26"/>
  <c r="N92" i="26"/>
  <c r="O92" i="26"/>
  <c r="P92" i="26"/>
  <c r="D93" i="26"/>
  <c r="E93" i="26"/>
  <c r="F93" i="26"/>
  <c r="G93" i="26"/>
  <c r="H93" i="26"/>
  <c r="I93" i="26"/>
  <c r="J93" i="26"/>
  <c r="K93" i="26"/>
  <c r="L93" i="26"/>
  <c r="M93" i="26"/>
  <c r="N93" i="26"/>
  <c r="O93" i="26"/>
  <c r="P93" i="26"/>
  <c r="D94" i="26"/>
  <c r="E94" i="26"/>
  <c r="F94" i="26"/>
  <c r="G94" i="26"/>
  <c r="H94" i="26"/>
  <c r="I94" i="26"/>
  <c r="J94" i="26"/>
  <c r="K94" i="26"/>
  <c r="L94" i="26"/>
  <c r="M94" i="26"/>
  <c r="N94" i="26"/>
  <c r="O94" i="26"/>
  <c r="P94" i="26"/>
  <c r="D95" i="26"/>
  <c r="E95" i="26"/>
  <c r="F95" i="26"/>
  <c r="G95" i="26"/>
  <c r="H95" i="26"/>
  <c r="I95" i="26"/>
  <c r="J95" i="26"/>
  <c r="K95" i="26"/>
  <c r="L95" i="26"/>
  <c r="M95" i="26"/>
  <c r="N95" i="26"/>
  <c r="O95" i="26"/>
  <c r="P95" i="26"/>
  <c r="D96" i="26"/>
  <c r="E96" i="26"/>
  <c r="F96" i="26"/>
  <c r="G96" i="26"/>
  <c r="H96" i="26"/>
  <c r="I96" i="26"/>
  <c r="J96" i="26"/>
  <c r="K96" i="26"/>
  <c r="L96" i="26"/>
  <c r="M96" i="26"/>
  <c r="N96" i="26"/>
  <c r="O96" i="26"/>
  <c r="P96" i="26"/>
  <c r="D97" i="26"/>
  <c r="E97" i="26"/>
  <c r="F97" i="26"/>
  <c r="G97" i="26"/>
  <c r="H97" i="26"/>
  <c r="I97" i="26"/>
  <c r="J97" i="26"/>
  <c r="K97" i="26"/>
  <c r="L97" i="26"/>
  <c r="M97" i="26"/>
  <c r="N97" i="26"/>
  <c r="O97" i="26"/>
  <c r="P97" i="26"/>
  <c r="D98" i="26"/>
  <c r="E98" i="26"/>
  <c r="F98" i="26"/>
  <c r="G98" i="26"/>
  <c r="H98" i="26"/>
  <c r="I98" i="26"/>
  <c r="J98" i="26"/>
  <c r="K98" i="26"/>
  <c r="L98" i="26"/>
  <c r="M98" i="26"/>
  <c r="N98" i="26"/>
  <c r="O98" i="26"/>
  <c r="P98" i="26"/>
  <c r="D99" i="26"/>
  <c r="E99" i="26"/>
  <c r="F99" i="26"/>
  <c r="G99" i="26"/>
  <c r="H99" i="26"/>
  <c r="I99" i="26"/>
  <c r="J99" i="26"/>
  <c r="K99" i="26"/>
  <c r="L99" i="26"/>
  <c r="M99" i="26"/>
  <c r="N99" i="26"/>
  <c r="O99" i="26"/>
  <c r="P99" i="26"/>
  <c r="D100" i="26"/>
  <c r="E100" i="26"/>
  <c r="F100" i="26"/>
  <c r="G100" i="26"/>
  <c r="H100" i="26"/>
  <c r="I100" i="26"/>
  <c r="J100" i="26"/>
  <c r="K100" i="26"/>
  <c r="L100" i="26"/>
  <c r="M100" i="26"/>
  <c r="N100" i="26"/>
  <c r="O100" i="26"/>
  <c r="P100" i="26"/>
  <c r="D101" i="26"/>
  <c r="E101" i="26"/>
  <c r="F101" i="26"/>
  <c r="G101" i="26"/>
  <c r="H101" i="26"/>
  <c r="I101" i="26"/>
  <c r="J101" i="26"/>
  <c r="K101" i="26"/>
  <c r="L101" i="26"/>
  <c r="M101" i="26"/>
  <c r="N101" i="26"/>
  <c r="O101" i="26"/>
  <c r="P101" i="26"/>
  <c r="D102" i="26"/>
  <c r="E102" i="26"/>
  <c r="F102" i="26"/>
  <c r="G102" i="26"/>
  <c r="H102" i="26"/>
  <c r="I102" i="26"/>
  <c r="J102" i="26"/>
  <c r="K102" i="26"/>
  <c r="L102" i="26"/>
  <c r="M102" i="26"/>
  <c r="N102" i="26"/>
  <c r="O102" i="26"/>
  <c r="P102" i="26"/>
  <c r="D103" i="26"/>
  <c r="E103" i="26"/>
  <c r="F103" i="26"/>
  <c r="G103" i="26"/>
  <c r="H103" i="26"/>
  <c r="I103" i="26"/>
  <c r="J103" i="26"/>
  <c r="K103" i="26"/>
  <c r="L103" i="26"/>
  <c r="M103" i="26"/>
  <c r="N103" i="26"/>
  <c r="O103" i="26"/>
  <c r="P103" i="26"/>
  <c r="D104" i="26"/>
  <c r="E104" i="26"/>
  <c r="F104" i="26"/>
  <c r="G104" i="26"/>
  <c r="H104" i="26"/>
  <c r="I104" i="26"/>
  <c r="J104" i="26"/>
  <c r="K104" i="26"/>
  <c r="L104" i="26"/>
  <c r="M104" i="26"/>
  <c r="N104" i="26"/>
  <c r="O104" i="26"/>
  <c r="P104" i="26"/>
  <c r="D105" i="26"/>
  <c r="E105" i="26"/>
  <c r="F105" i="26"/>
  <c r="G105" i="26"/>
  <c r="H105" i="26"/>
  <c r="I105" i="26"/>
  <c r="J105" i="26"/>
  <c r="K105" i="26"/>
  <c r="L105" i="26"/>
  <c r="M105" i="26"/>
  <c r="N105" i="26"/>
  <c r="O105" i="26"/>
  <c r="P105" i="26"/>
  <c r="D106" i="26"/>
  <c r="E106" i="26"/>
  <c r="F106" i="26"/>
  <c r="G106" i="26"/>
  <c r="H106" i="26"/>
  <c r="I106" i="26"/>
  <c r="J106" i="26"/>
  <c r="K106" i="26"/>
  <c r="L106" i="26"/>
  <c r="M106" i="26"/>
  <c r="N106" i="26"/>
  <c r="O106" i="26"/>
  <c r="P106" i="26"/>
  <c r="D107" i="26"/>
  <c r="E107" i="26"/>
  <c r="F107" i="26"/>
  <c r="G107" i="26"/>
  <c r="H107" i="26"/>
  <c r="I107" i="26"/>
  <c r="J107" i="26"/>
  <c r="K107" i="26"/>
  <c r="L107" i="26"/>
  <c r="M107" i="26"/>
  <c r="N107" i="26"/>
  <c r="O107" i="26"/>
  <c r="P107" i="26"/>
  <c r="D108" i="26"/>
  <c r="E108" i="26"/>
  <c r="F108" i="26"/>
  <c r="G108" i="26"/>
  <c r="H108" i="26"/>
  <c r="I108" i="26"/>
  <c r="J108" i="26"/>
  <c r="K108" i="26"/>
  <c r="L108" i="26"/>
  <c r="M108" i="26"/>
  <c r="N108" i="26"/>
  <c r="O108" i="26"/>
  <c r="P108" i="26"/>
  <c r="D109" i="26"/>
  <c r="E109" i="26"/>
  <c r="F109" i="26"/>
  <c r="G109" i="26"/>
  <c r="H109" i="26"/>
  <c r="I109" i="26"/>
  <c r="J109" i="26"/>
  <c r="K109" i="26"/>
  <c r="L109" i="26"/>
  <c r="M109" i="26"/>
  <c r="N109" i="26"/>
  <c r="O109" i="26"/>
  <c r="P109" i="26"/>
  <c r="D110" i="26"/>
  <c r="E110" i="26"/>
  <c r="F110" i="26"/>
  <c r="G110" i="26"/>
  <c r="H110" i="26"/>
  <c r="I110" i="26"/>
  <c r="J110" i="26"/>
  <c r="K110" i="26"/>
  <c r="L110" i="26"/>
  <c r="M110" i="26"/>
  <c r="N110" i="26"/>
  <c r="O110" i="26"/>
  <c r="P110" i="26"/>
  <c r="D111" i="26"/>
  <c r="E111" i="26"/>
  <c r="F111" i="26"/>
  <c r="G111" i="26"/>
  <c r="H111" i="26"/>
  <c r="I111" i="26"/>
  <c r="J111" i="26"/>
  <c r="K111" i="26"/>
  <c r="L111" i="26"/>
  <c r="M111" i="26"/>
  <c r="N111" i="26"/>
  <c r="O111" i="26"/>
  <c r="P111" i="26"/>
  <c r="D112" i="26"/>
  <c r="E112" i="26"/>
  <c r="F112" i="26"/>
  <c r="G112" i="26"/>
  <c r="H112" i="26"/>
  <c r="I112" i="26"/>
  <c r="J112" i="26"/>
  <c r="K112" i="26"/>
  <c r="L112" i="26"/>
  <c r="M112" i="26"/>
  <c r="N112" i="26"/>
  <c r="O112" i="26"/>
  <c r="P112" i="26"/>
  <c r="D113" i="26"/>
  <c r="E113" i="26"/>
  <c r="F113" i="26"/>
  <c r="G113" i="26"/>
  <c r="H113" i="26"/>
  <c r="I113" i="26"/>
  <c r="J113" i="26"/>
  <c r="K113" i="26"/>
  <c r="L113" i="26"/>
  <c r="M113" i="26"/>
  <c r="N113" i="26"/>
  <c r="O113" i="26"/>
  <c r="P113" i="26"/>
  <c r="D114" i="26"/>
  <c r="E114" i="26"/>
  <c r="F114" i="26"/>
  <c r="G114" i="26"/>
  <c r="H114" i="26"/>
  <c r="I114" i="26"/>
  <c r="J114" i="26"/>
  <c r="K114" i="26"/>
  <c r="L114" i="26"/>
  <c r="M114" i="26"/>
  <c r="N114" i="26"/>
  <c r="O114" i="26"/>
  <c r="P114" i="26"/>
  <c r="D115" i="26"/>
  <c r="E115" i="26"/>
  <c r="F115" i="26"/>
  <c r="G115" i="26"/>
  <c r="H115" i="26"/>
  <c r="I115" i="26"/>
  <c r="J115" i="26"/>
  <c r="K115" i="26"/>
  <c r="L115" i="26"/>
  <c r="M115" i="26"/>
  <c r="N115" i="26"/>
  <c r="O115" i="26"/>
  <c r="P115" i="26"/>
  <c r="D116" i="26"/>
  <c r="E116" i="26"/>
  <c r="F116" i="26"/>
  <c r="G116" i="26"/>
  <c r="H116" i="26"/>
  <c r="I116" i="26"/>
  <c r="J116" i="26"/>
  <c r="K116" i="26"/>
  <c r="L116" i="26"/>
  <c r="M116" i="26"/>
  <c r="N116" i="26"/>
  <c r="O116" i="26"/>
  <c r="P116" i="26"/>
  <c r="D117" i="26"/>
  <c r="E117" i="26"/>
  <c r="F117" i="26"/>
  <c r="G117" i="26"/>
  <c r="H117" i="26"/>
  <c r="I117" i="26"/>
  <c r="J117" i="26"/>
  <c r="K117" i="26"/>
  <c r="L117" i="26"/>
  <c r="M117" i="26"/>
  <c r="N117" i="26"/>
  <c r="O117" i="26"/>
  <c r="P117" i="26"/>
  <c r="D118" i="26"/>
  <c r="E118" i="26"/>
  <c r="F118" i="26"/>
  <c r="G118" i="26"/>
  <c r="H118" i="26"/>
  <c r="I118" i="26"/>
  <c r="J118" i="26"/>
  <c r="K118" i="26"/>
  <c r="L118" i="26"/>
  <c r="M118" i="26"/>
  <c r="N118" i="26"/>
  <c r="O118" i="26"/>
  <c r="P118" i="26"/>
  <c r="D119" i="26"/>
  <c r="E119" i="26"/>
  <c r="F119" i="26"/>
  <c r="G119" i="26"/>
  <c r="H119" i="26"/>
  <c r="I119" i="26"/>
  <c r="J119" i="26"/>
  <c r="K119" i="26"/>
  <c r="L119" i="26"/>
  <c r="M119" i="26"/>
  <c r="N119" i="26"/>
  <c r="O119" i="26"/>
  <c r="P119" i="26"/>
  <c r="D120" i="26"/>
  <c r="E120" i="26"/>
  <c r="F120" i="26"/>
  <c r="G120" i="26"/>
  <c r="H120" i="26"/>
  <c r="I120" i="26"/>
  <c r="J120" i="26"/>
  <c r="K120" i="26"/>
  <c r="L120" i="26"/>
  <c r="M120" i="26"/>
  <c r="N120" i="26"/>
  <c r="O120" i="26"/>
  <c r="P120" i="26"/>
  <c r="D121" i="26"/>
  <c r="E121" i="26"/>
  <c r="F121" i="26"/>
  <c r="G121" i="26"/>
  <c r="H121" i="26"/>
  <c r="I121" i="26"/>
  <c r="J121" i="26"/>
  <c r="K121" i="26"/>
  <c r="L121" i="26"/>
  <c r="M121" i="26"/>
  <c r="N121" i="26"/>
  <c r="O121" i="26"/>
  <c r="P121" i="26"/>
  <c r="D122" i="26"/>
  <c r="E122" i="26"/>
  <c r="F122" i="26"/>
  <c r="G122" i="26"/>
  <c r="H122" i="26"/>
  <c r="I122" i="26"/>
  <c r="J122" i="26"/>
  <c r="K122" i="26"/>
  <c r="L122" i="26"/>
  <c r="M122" i="26"/>
  <c r="N122" i="26"/>
  <c r="O122" i="26"/>
  <c r="P122" i="26"/>
  <c r="D123" i="26"/>
  <c r="E123" i="26"/>
  <c r="F123" i="26"/>
  <c r="G123" i="26"/>
  <c r="H123" i="26"/>
  <c r="I123" i="26"/>
  <c r="J123" i="26"/>
  <c r="K123" i="26"/>
  <c r="L123" i="26"/>
  <c r="M123" i="26"/>
  <c r="N123" i="26"/>
  <c r="O123" i="26"/>
  <c r="P123" i="26"/>
  <c r="D124" i="26"/>
  <c r="E124" i="26"/>
  <c r="F124" i="26"/>
  <c r="G124" i="26"/>
  <c r="H124" i="26"/>
  <c r="I124" i="26"/>
  <c r="J124" i="26"/>
  <c r="K124" i="26"/>
  <c r="L124" i="26"/>
  <c r="M124" i="26"/>
  <c r="N124" i="26"/>
  <c r="O124" i="26"/>
  <c r="P124" i="26"/>
  <c r="D125" i="26"/>
  <c r="E125" i="26"/>
  <c r="F125" i="26"/>
  <c r="G125" i="26"/>
  <c r="H125" i="26"/>
  <c r="I125" i="26"/>
  <c r="J125" i="26"/>
  <c r="K125" i="26"/>
  <c r="L125" i="26"/>
  <c r="M125" i="26"/>
  <c r="N125" i="26"/>
  <c r="O125" i="26"/>
  <c r="P125" i="26"/>
  <c r="D126" i="26"/>
  <c r="E126" i="26"/>
  <c r="F126" i="26"/>
  <c r="G126" i="26"/>
  <c r="H126" i="26"/>
  <c r="I126" i="26"/>
  <c r="J126" i="26"/>
  <c r="K126" i="26"/>
  <c r="L126" i="26"/>
  <c r="M126" i="26"/>
  <c r="N126" i="26"/>
  <c r="O126" i="26"/>
  <c r="P126" i="26"/>
  <c r="D127" i="26"/>
  <c r="E127" i="26"/>
  <c r="F127" i="26"/>
  <c r="G127" i="26"/>
  <c r="H127" i="26"/>
  <c r="I127" i="26"/>
  <c r="J127" i="26"/>
  <c r="K127" i="26"/>
  <c r="L127" i="26"/>
  <c r="M127" i="26"/>
  <c r="N127" i="26"/>
  <c r="O127" i="26"/>
  <c r="P127" i="26"/>
  <c r="D128" i="26"/>
  <c r="E128" i="26"/>
  <c r="F128" i="26"/>
  <c r="G128" i="26"/>
  <c r="H128" i="26"/>
  <c r="I128" i="26"/>
  <c r="J128" i="26"/>
  <c r="K128" i="26"/>
  <c r="L128" i="26"/>
  <c r="M128" i="26"/>
  <c r="N128" i="26"/>
  <c r="O128" i="26"/>
  <c r="P128" i="26"/>
  <c r="D129" i="26"/>
  <c r="E129" i="26"/>
  <c r="F129" i="26"/>
  <c r="G129" i="26"/>
  <c r="H129" i="26"/>
  <c r="I129" i="26"/>
  <c r="J129" i="26"/>
  <c r="K129" i="26"/>
  <c r="L129" i="26"/>
  <c r="M129" i="26"/>
  <c r="N129" i="26"/>
  <c r="O129" i="26"/>
  <c r="P129" i="26"/>
  <c r="D130" i="26"/>
  <c r="E130" i="26"/>
  <c r="F130" i="26"/>
  <c r="G130" i="26"/>
  <c r="H130" i="26"/>
  <c r="I130" i="26"/>
  <c r="J130" i="26"/>
  <c r="K130" i="26"/>
  <c r="L130" i="26"/>
  <c r="M130" i="26"/>
  <c r="N130" i="26"/>
  <c r="O130" i="26"/>
  <c r="P130" i="26"/>
  <c r="D131" i="26"/>
  <c r="E131" i="26"/>
  <c r="F131" i="26"/>
  <c r="G131" i="26"/>
  <c r="H131" i="26"/>
  <c r="I131" i="26"/>
  <c r="J131" i="26"/>
  <c r="K131" i="26"/>
  <c r="L131" i="26"/>
  <c r="M131" i="26"/>
  <c r="N131" i="26"/>
  <c r="O131" i="26"/>
  <c r="P131" i="26"/>
  <c r="D132" i="26"/>
  <c r="E132" i="26"/>
  <c r="F132" i="26"/>
  <c r="G132" i="26"/>
  <c r="H132" i="26"/>
  <c r="I132" i="26"/>
  <c r="J132" i="26"/>
  <c r="K132" i="26"/>
  <c r="L132" i="26"/>
  <c r="M132" i="26"/>
  <c r="N132" i="26"/>
  <c r="O132" i="26"/>
  <c r="P132" i="26"/>
  <c r="D133" i="26"/>
  <c r="E133" i="26"/>
  <c r="F133" i="26"/>
  <c r="G133" i="26"/>
  <c r="H133" i="26"/>
  <c r="I133" i="26"/>
  <c r="J133" i="26"/>
  <c r="K133" i="26"/>
  <c r="L133" i="26"/>
  <c r="M133" i="26"/>
  <c r="N133" i="26"/>
  <c r="O133" i="26"/>
  <c r="P133" i="26"/>
  <c r="D134" i="26"/>
  <c r="E134" i="26"/>
  <c r="F134" i="26"/>
  <c r="G134" i="26"/>
  <c r="H134" i="26"/>
  <c r="I134" i="26"/>
  <c r="J134" i="26"/>
  <c r="K134" i="26"/>
  <c r="L134" i="26"/>
  <c r="M134" i="26"/>
  <c r="N134" i="26"/>
  <c r="O134" i="26"/>
  <c r="P134" i="26"/>
  <c r="D135" i="26"/>
  <c r="E135" i="26"/>
  <c r="F135" i="26"/>
  <c r="G135" i="26"/>
  <c r="H135" i="26"/>
  <c r="I135" i="26"/>
  <c r="J135" i="26"/>
  <c r="K135" i="26"/>
  <c r="L135" i="26"/>
  <c r="M135" i="26"/>
  <c r="N135" i="26"/>
  <c r="O135" i="26"/>
  <c r="P135" i="26"/>
  <c r="D136" i="26"/>
  <c r="E136" i="26"/>
  <c r="F136" i="26"/>
  <c r="G136" i="26"/>
  <c r="H136" i="26"/>
  <c r="I136" i="26"/>
  <c r="J136" i="26"/>
  <c r="K136" i="26"/>
  <c r="L136" i="26"/>
  <c r="M136" i="26"/>
  <c r="N136" i="26"/>
  <c r="O136" i="26"/>
  <c r="P136" i="26"/>
  <c r="D137" i="26"/>
  <c r="E137" i="26"/>
  <c r="F137" i="26"/>
  <c r="G137" i="26"/>
  <c r="H137" i="26"/>
  <c r="I137" i="26"/>
  <c r="J137" i="26"/>
  <c r="K137" i="26"/>
  <c r="L137" i="26"/>
  <c r="M137" i="26"/>
  <c r="N137" i="26"/>
  <c r="O137" i="26"/>
  <c r="P137" i="26"/>
  <c r="D138" i="26"/>
  <c r="E138" i="26"/>
  <c r="F138" i="26"/>
  <c r="G138" i="26"/>
  <c r="H138" i="26"/>
  <c r="I138" i="26"/>
  <c r="J138" i="26"/>
  <c r="K138" i="26"/>
  <c r="L138" i="26"/>
  <c r="M138" i="26"/>
  <c r="N138" i="26"/>
  <c r="O138" i="26"/>
  <c r="P138" i="26"/>
  <c r="D139" i="26"/>
  <c r="E139" i="26"/>
  <c r="F139" i="26"/>
  <c r="G139" i="26"/>
  <c r="H139" i="26"/>
  <c r="I139" i="26"/>
  <c r="J139" i="26"/>
  <c r="K139" i="26"/>
  <c r="L139" i="26"/>
  <c r="M139" i="26"/>
  <c r="N139" i="26"/>
  <c r="O139" i="26"/>
  <c r="P139" i="26"/>
  <c r="D140" i="26"/>
  <c r="E140" i="26"/>
  <c r="F140" i="26"/>
  <c r="G140" i="26"/>
  <c r="H140" i="26"/>
  <c r="I140" i="26"/>
  <c r="J140" i="26"/>
  <c r="K140" i="26"/>
  <c r="L140" i="26"/>
  <c r="M140" i="26"/>
  <c r="N140" i="26"/>
  <c r="O140" i="26"/>
  <c r="P140" i="26"/>
  <c r="D141" i="26"/>
  <c r="E141" i="26"/>
  <c r="F141" i="26"/>
  <c r="G141" i="26"/>
  <c r="H141" i="26"/>
  <c r="I141" i="26"/>
  <c r="J141" i="26"/>
  <c r="K141" i="26"/>
  <c r="L141" i="26"/>
  <c r="M141" i="26"/>
  <c r="N141" i="26"/>
  <c r="O141" i="26"/>
  <c r="P141" i="26"/>
  <c r="D142" i="26"/>
  <c r="E142" i="26"/>
  <c r="F142" i="26"/>
  <c r="G142" i="26"/>
  <c r="H142" i="26"/>
  <c r="I142" i="26"/>
  <c r="J142" i="26"/>
  <c r="K142" i="26"/>
  <c r="L142" i="26"/>
  <c r="M142" i="26"/>
  <c r="N142" i="26"/>
  <c r="O142" i="26"/>
  <c r="P142" i="26"/>
  <c r="D143" i="26"/>
  <c r="E143" i="26"/>
  <c r="F143" i="26"/>
  <c r="G143" i="26"/>
  <c r="H143" i="26"/>
  <c r="I143" i="26"/>
  <c r="J143" i="26"/>
  <c r="K143" i="26"/>
  <c r="L143" i="26"/>
  <c r="M143" i="26"/>
  <c r="N143" i="26"/>
  <c r="O143" i="26"/>
  <c r="P143" i="26"/>
  <c r="D144" i="26"/>
  <c r="E144" i="26"/>
  <c r="F144" i="26"/>
  <c r="G144" i="26"/>
  <c r="H144" i="26"/>
  <c r="I144" i="26"/>
  <c r="J144" i="26"/>
  <c r="K144" i="26"/>
  <c r="L144" i="26"/>
  <c r="M144" i="26"/>
  <c r="N144" i="26"/>
  <c r="O144" i="26"/>
  <c r="P144" i="26"/>
  <c r="D145" i="26"/>
  <c r="E145" i="26"/>
  <c r="F145" i="26"/>
  <c r="G145" i="26"/>
  <c r="H145" i="26"/>
  <c r="I145" i="26"/>
  <c r="J145" i="26"/>
  <c r="K145" i="26"/>
  <c r="L145" i="26"/>
  <c r="M145" i="26"/>
  <c r="N145" i="26"/>
  <c r="O145" i="26"/>
  <c r="P145" i="26"/>
  <c r="D146" i="26"/>
  <c r="E146" i="26"/>
  <c r="F146" i="26"/>
  <c r="G146" i="26"/>
  <c r="H146" i="26"/>
  <c r="I146" i="26"/>
  <c r="J146" i="26"/>
  <c r="K146" i="26"/>
  <c r="L146" i="26"/>
  <c r="M146" i="26"/>
  <c r="N146" i="26"/>
  <c r="O146" i="26"/>
  <c r="P146" i="26"/>
  <c r="D147" i="26"/>
  <c r="G141" i="3" s="1"/>
  <c r="E147" i="26"/>
  <c r="H141" i="3" s="1"/>
  <c r="F147" i="26"/>
  <c r="I141" i="3" s="1"/>
  <c r="G147" i="26"/>
  <c r="J141" i="3" s="1"/>
  <c r="H147" i="26"/>
  <c r="I147" i="26"/>
  <c r="L141" i="3" s="1"/>
  <c r="J147" i="26"/>
  <c r="M141" i="3" s="1"/>
  <c r="K147" i="26"/>
  <c r="L147" i="26"/>
  <c r="O141" i="3" s="1"/>
  <c r="M147" i="26"/>
  <c r="P141" i="3" s="1"/>
  <c r="N147" i="26"/>
  <c r="Q141" i="3" s="1"/>
  <c r="O147" i="26"/>
  <c r="R141" i="3" s="1"/>
  <c r="P147" i="26"/>
  <c r="S141" i="3" s="1"/>
  <c r="D148" i="26"/>
  <c r="E148" i="26"/>
  <c r="H142" i="3" s="1"/>
  <c r="F148" i="26"/>
  <c r="G148" i="26"/>
  <c r="J142" i="3" s="1"/>
  <c r="H148" i="26"/>
  <c r="K142" i="3" s="1"/>
  <c r="I148" i="26"/>
  <c r="L142" i="3" s="1"/>
  <c r="J148" i="26"/>
  <c r="M142" i="3" s="1"/>
  <c r="K148" i="26"/>
  <c r="N142" i="3" s="1"/>
  <c r="L148" i="26"/>
  <c r="O142" i="3" s="1"/>
  <c r="M148" i="26"/>
  <c r="P142" i="3" s="1"/>
  <c r="N148" i="26"/>
  <c r="O148" i="26"/>
  <c r="R142" i="3" s="1"/>
  <c r="P148" i="26"/>
  <c r="S142" i="3" s="1"/>
  <c r="D149" i="26"/>
  <c r="G143" i="3" s="1"/>
  <c r="E149" i="26"/>
  <c r="H143" i="3" s="1"/>
  <c r="F149" i="26"/>
  <c r="G149" i="26"/>
  <c r="J143" i="3" s="1"/>
  <c r="H149" i="26"/>
  <c r="K143" i="3" s="1"/>
  <c r="I149" i="26"/>
  <c r="J149" i="26"/>
  <c r="M143" i="3" s="1"/>
  <c r="K149" i="26"/>
  <c r="N143" i="3" s="1"/>
  <c r="L149" i="26"/>
  <c r="O143" i="3" s="1"/>
  <c r="M149" i="26"/>
  <c r="P143" i="3" s="1"/>
  <c r="N149" i="26"/>
  <c r="O149" i="26"/>
  <c r="R143" i="3" s="1"/>
  <c r="P149" i="26"/>
  <c r="S143" i="3" s="1"/>
  <c r="D150" i="26"/>
  <c r="E150" i="26"/>
  <c r="H144" i="3" s="1"/>
  <c r="F150" i="26"/>
  <c r="I144" i="3" s="1"/>
  <c r="G150" i="26"/>
  <c r="J144" i="3" s="1"/>
  <c r="H150" i="26"/>
  <c r="I150" i="26"/>
  <c r="J150" i="26"/>
  <c r="M144" i="3" s="1"/>
  <c r="K150" i="26"/>
  <c r="N144" i="3" s="1"/>
  <c r="L150" i="26"/>
  <c r="M150" i="26"/>
  <c r="N150" i="26"/>
  <c r="Q144" i="3" s="1"/>
  <c r="O150" i="26"/>
  <c r="R144" i="3" s="1"/>
  <c r="P150" i="26"/>
  <c r="S144" i="3" s="1"/>
  <c r="D151" i="26"/>
  <c r="E151" i="26"/>
  <c r="H145" i="3" s="1"/>
  <c r="F151" i="26"/>
  <c r="I145" i="3" s="1"/>
  <c r="G151" i="26"/>
  <c r="H151" i="26"/>
  <c r="K145" i="3" s="1"/>
  <c r="I151" i="26"/>
  <c r="L145" i="3" s="1"/>
  <c r="J151" i="26"/>
  <c r="K151" i="26"/>
  <c r="L151" i="26"/>
  <c r="M151" i="26"/>
  <c r="P145" i="3" s="1"/>
  <c r="N151" i="26"/>
  <c r="Q145" i="3" s="1"/>
  <c r="O151" i="26"/>
  <c r="P151" i="26"/>
  <c r="S145" i="3" s="1"/>
  <c r="Q10" i="26"/>
  <c r="Q11" i="26"/>
  <c r="Q12" i="26"/>
  <c r="Q13" i="26"/>
  <c r="Q14" i="26"/>
  <c r="Q15" i="26"/>
  <c r="Q16" i="26"/>
  <c r="Q17" i="26"/>
  <c r="Q18" i="26"/>
  <c r="Q19" i="26"/>
  <c r="Q20" i="26"/>
  <c r="Q21" i="26"/>
  <c r="Q22" i="26"/>
  <c r="Q23" i="26"/>
  <c r="Q24" i="26"/>
  <c r="Q25" i="26"/>
  <c r="Q26" i="26"/>
  <c r="Q27" i="26"/>
  <c r="Q28" i="26"/>
  <c r="Q29" i="26"/>
  <c r="Q30" i="26"/>
  <c r="Q31" i="26"/>
  <c r="Q32" i="26"/>
  <c r="Q33" i="26"/>
  <c r="Q34" i="26"/>
  <c r="Q35" i="26"/>
  <c r="Q36" i="26"/>
  <c r="Q37" i="26"/>
  <c r="Q38" i="26"/>
  <c r="Q39" i="26"/>
  <c r="Q40" i="26"/>
  <c r="Q41" i="26"/>
  <c r="Q42" i="26"/>
  <c r="Q43" i="26"/>
  <c r="Q44" i="26"/>
  <c r="Q45" i="26"/>
  <c r="Q46" i="26"/>
  <c r="Q47" i="26"/>
  <c r="Q48" i="26"/>
  <c r="Q49" i="26"/>
  <c r="Q50" i="26"/>
  <c r="Q51" i="26"/>
  <c r="Q52" i="26"/>
  <c r="Q53" i="26"/>
  <c r="Q54" i="26"/>
  <c r="Q55" i="26"/>
  <c r="Q56" i="26"/>
  <c r="Q57" i="26"/>
  <c r="Q58" i="26"/>
  <c r="Q59" i="26"/>
  <c r="Q60" i="26"/>
  <c r="Q61" i="26"/>
  <c r="Q62" i="26"/>
  <c r="Q63" i="26"/>
  <c r="Q64" i="26"/>
  <c r="Q65" i="26"/>
  <c r="Q66" i="26"/>
  <c r="Q67" i="26"/>
  <c r="Q68" i="26"/>
  <c r="Q69" i="26"/>
  <c r="Q70" i="26"/>
  <c r="Q71" i="26"/>
  <c r="Q72" i="26"/>
  <c r="Q73" i="26"/>
  <c r="Q74" i="26"/>
  <c r="Q75" i="26"/>
  <c r="Q76" i="26"/>
  <c r="Q77" i="26"/>
  <c r="Q78" i="26"/>
  <c r="Q79" i="26"/>
  <c r="Q80" i="26"/>
  <c r="Q81" i="26"/>
  <c r="Q82" i="26"/>
  <c r="Q83" i="26"/>
  <c r="Q84" i="26"/>
  <c r="Q85" i="26"/>
  <c r="Q86" i="26"/>
  <c r="Q87" i="26"/>
  <c r="Q88" i="26"/>
  <c r="Q89" i="26"/>
  <c r="Q90" i="26"/>
  <c r="Q91" i="26"/>
  <c r="Q92" i="26"/>
  <c r="Q93" i="26"/>
  <c r="Q94" i="26"/>
  <c r="Q95" i="26"/>
  <c r="Q96" i="26"/>
  <c r="Q97" i="26"/>
  <c r="Q98" i="26"/>
  <c r="Q99" i="26"/>
  <c r="Q100" i="26"/>
  <c r="Q101" i="26"/>
  <c r="Q102" i="26"/>
  <c r="Q103" i="26"/>
  <c r="Q104" i="26"/>
  <c r="Q105" i="26"/>
  <c r="Q106" i="26"/>
  <c r="Q107" i="26"/>
  <c r="Q108" i="26"/>
  <c r="Q109" i="26"/>
  <c r="Q110" i="26"/>
  <c r="Q111" i="26"/>
  <c r="Q112" i="26"/>
  <c r="Q113" i="26"/>
  <c r="Q114" i="26"/>
  <c r="Q115" i="26"/>
  <c r="Q116" i="26"/>
  <c r="Q117" i="26"/>
  <c r="Q118" i="26"/>
  <c r="Q119" i="26"/>
  <c r="Q120" i="26"/>
  <c r="Q121" i="26"/>
  <c r="Q122" i="26"/>
  <c r="Q123" i="26"/>
  <c r="Q124" i="26"/>
  <c r="Q125" i="26"/>
  <c r="Q126" i="26"/>
  <c r="Q127" i="26"/>
  <c r="Q128" i="26"/>
  <c r="Q129" i="26"/>
  <c r="Q130" i="26"/>
  <c r="Q131" i="26"/>
  <c r="Q132" i="26"/>
  <c r="Q133" i="26"/>
  <c r="Q134" i="26"/>
  <c r="Q135" i="26"/>
  <c r="Q136" i="26"/>
  <c r="Q137" i="26"/>
  <c r="Q138" i="26"/>
  <c r="Q139" i="26"/>
  <c r="Q140" i="26"/>
  <c r="Q141" i="26"/>
  <c r="Q142" i="26"/>
  <c r="Q143" i="26"/>
  <c r="Q144" i="26"/>
  <c r="Q145" i="26"/>
  <c r="Q146" i="26"/>
  <c r="Q147" i="26"/>
  <c r="T141" i="3" s="1"/>
  <c r="Q148" i="26"/>
  <c r="Q149" i="26"/>
  <c r="T143" i="3" s="1"/>
  <c r="Q150" i="26"/>
  <c r="T144" i="3" s="1"/>
  <c r="Q151" i="26"/>
  <c r="T145" i="3" s="1"/>
  <c r="AG151" i="26"/>
  <c r="AF151" i="26"/>
  <c r="AG150" i="26"/>
  <c r="AF150" i="26"/>
  <c r="AG149" i="26"/>
  <c r="AF149" i="26"/>
  <c r="AG148" i="26"/>
  <c r="AF148" i="26"/>
  <c r="AG147" i="26"/>
  <c r="AF147" i="26"/>
  <c r="AG146" i="26"/>
  <c r="AF146" i="26"/>
  <c r="AG145" i="26"/>
  <c r="AF145" i="26"/>
  <c r="AG144" i="26"/>
  <c r="AF144" i="26"/>
  <c r="AG143" i="26"/>
  <c r="AF143" i="26"/>
  <c r="AG142" i="26"/>
  <c r="AF142" i="26"/>
  <c r="AG141" i="26"/>
  <c r="AF141" i="26"/>
  <c r="AG140" i="26"/>
  <c r="AF140" i="26"/>
  <c r="AG139" i="26"/>
  <c r="AF139" i="26"/>
  <c r="AG138" i="26"/>
  <c r="AF138" i="26"/>
  <c r="AG137" i="26"/>
  <c r="AF137" i="26"/>
  <c r="AG136" i="26"/>
  <c r="AF136" i="26"/>
  <c r="AG135" i="26"/>
  <c r="AF135" i="26"/>
  <c r="AG134" i="26"/>
  <c r="AF134" i="26"/>
  <c r="AG133" i="26"/>
  <c r="AF133" i="26"/>
  <c r="AG132" i="26"/>
  <c r="AF132" i="26"/>
  <c r="AG131" i="26"/>
  <c r="AF131" i="26"/>
  <c r="AG130" i="26"/>
  <c r="AF130" i="26"/>
  <c r="AG129" i="26"/>
  <c r="AF129" i="26"/>
  <c r="AG128" i="26"/>
  <c r="AF128" i="26"/>
  <c r="AG127" i="26"/>
  <c r="AF127" i="26"/>
  <c r="AG126" i="26"/>
  <c r="AF126" i="26"/>
  <c r="AG125" i="26"/>
  <c r="AF125" i="26"/>
  <c r="AG124" i="26"/>
  <c r="AF124" i="26"/>
  <c r="AG123" i="26"/>
  <c r="AF123" i="26"/>
  <c r="AG122" i="26"/>
  <c r="AF122" i="26"/>
  <c r="AG121" i="26"/>
  <c r="AF121" i="26"/>
  <c r="AG120" i="26"/>
  <c r="AF120" i="26"/>
  <c r="AG119" i="26"/>
  <c r="AF119" i="26"/>
  <c r="AG118" i="26"/>
  <c r="AF118" i="26"/>
  <c r="AG117" i="26"/>
  <c r="AF117" i="26"/>
  <c r="AG116" i="26"/>
  <c r="AF116" i="26"/>
  <c r="AG115" i="26"/>
  <c r="AF115" i="26"/>
  <c r="AG114" i="26"/>
  <c r="AF114" i="26"/>
  <c r="AG113" i="26"/>
  <c r="AF113" i="26"/>
  <c r="AG112" i="26"/>
  <c r="AF112" i="26"/>
  <c r="AG111" i="26"/>
  <c r="AF111" i="26"/>
  <c r="AG110" i="26"/>
  <c r="AF110" i="26"/>
  <c r="AG109" i="26"/>
  <c r="AF109" i="26"/>
  <c r="AG108" i="26"/>
  <c r="AF108" i="26"/>
  <c r="AG107" i="26"/>
  <c r="AF107" i="26"/>
  <c r="AG106" i="26"/>
  <c r="AF106" i="26"/>
  <c r="AG105" i="26"/>
  <c r="AF105" i="26"/>
  <c r="AG104" i="26"/>
  <c r="AF104" i="26"/>
  <c r="AG103" i="26"/>
  <c r="AF103" i="26"/>
  <c r="AG102" i="26"/>
  <c r="AF102" i="26"/>
  <c r="AG101" i="26"/>
  <c r="AF101" i="26"/>
  <c r="AG100" i="26"/>
  <c r="AF100" i="26"/>
  <c r="AG99" i="26"/>
  <c r="AF99" i="26"/>
  <c r="AG98" i="26"/>
  <c r="AF98" i="26"/>
  <c r="AG97" i="26"/>
  <c r="AF97" i="26"/>
  <c r="AG96" i="26"/>
  <c r="AF96" i="26"/>
  <c r="AG95" i="26"/>
  <c r="AF95" i="26"/>
  <c r="AG94" i="26"/>
  <c r="AF94" i="26"/>
  <c r="AG93" i="26"/>
  <c r="AF93" i="26"/>
  <c r="AG92" i="26"/>
  <c r="AF92" i="26"/>
  <c r="AG91" i="26"/>
  <c r="AF91" i="26"/>
  <c r="AG90" i="26"/>
  <c r="AF90" i="26"/>
  <c r="AG89" i="26"/>
  <c r="AF89" i="26"/>
  <c r="AG88" i="26"/>
  <c r="AF88" i="26"/>
  <c r="AG87" i="26"/>
  <c r="AF87" i="26"/>
  <c r="AG86" i="26"/>
  <c r="AF86" i="26"/>
  <c r="AG85" i="26"/>
  <c r="AF85" i="26"/>
  <c r="AG84" i="26"/>
  <c r="AF84" i="26"/>
  <c r="AG83" i="26"/>
  <c r="AF83" i="26"/>
  <c r="AG82" i="26"/>
  <c r="AF82" i="26"/>
  <c r="AG81" i="26"/>
  <c r="AF81" i="26"/>
  <c r="AG80" i="26"/>
  <c r="AF80" i="26"/>
  <c r="AG79" i="26"/>
  <c r="AF79" i="26"/>
  <c r="AG78" i="26"/>
  <c r="AF78" i="26"/>
  <c r="AG77" i="26"/>
  <c r="AF77" i="26"/>
  <c r="AG76" i="26"/>
  <c r="AF76" i="26"/>
  <c r="AG75" i="26"/>
  <c r="AF75" i="26"/>
  <c r="AG74" i="26"/>
  <c r="AF74" i="26"/>
  <c r="AG73" i="26"/>
  <c r="AF73" i="26"/>
  <c r="AG72" i="26"/>
  <c r="AF72" i="26"/>
  <c r="AG71" i="26"/>
  <c r="AF71" i="26"/>
  <c r="AG70" i="26"/>
  <c r="AF70" i="26"/>
  <c r="AG69" i="26"/>
  <c r="AF69" i="26"/>
  <c r="AG68" i="26"/>
  <c r="AF68" i="26"/>
  <c r="AG67" i="26"/>
  <c r="AF67" i="26"/>
  <c r="AG66" i="26"/>
  <c r="AF66" i="26"/>
  <c r="AG65" i="26"/>
  <c r="AF65" i="26"/>
  <c r="AG64" i="26"/>
  <c r="AF64" i="26"/>
  <c r="AG63" i="26"/>
  <c r="AF63" i="26"/>
  <c r="AG62" i="26"/>
  <c r="AF62" i="26"/>
  <c r="AG61" i="26"/>
  <c r="AF61" i="26"/>
  <c r="AG60" i="26"/>
  <c r="AF60" i="26"/>
  <c r="AG59" i="26"/>
  <c r="AF59" i="26"/>
  <c r="AG58" i="26"/>
  <c r="AF58" i="26"/>
  <c r="AG57" i="26"/>
  <c r="AF57" i="26"/>
  <c r="AG56" i="26"/>
  <c r="AF56" i="26"/>
  <c r="AG55" i="26"/>
  <c r="AF55" i="26"/>
  <c r="AG54" i="26"/>
  <c r="AF54" i="26"/>
  <c r="AG53" i="26"/>
  <c r="AF53" i="26"/>
  <c r="AG52" i="26"/>
  <c r="AF52" i="26"/>
  <c r="AG51" i="26"/>
  <c r="AF51" i="26"/>
  <c r="AG50" i="26"/>
  <c r="AF50" i="26"/>
  <c r="AG49" i="26"/>
  <c r="AF49" i="26"/>
  <c r="AG48" i="26"/>
  <c r="AF48" i="26"/>
  <c r="AG47" i="26"/>
  <c r="AF47" i="26"/>
  <c r="AG46" i="26"/>
  <c r="AF46" i="26"/>
  <c r="AG45" i="26"/>
  <c r="AF45" i="26"/>
  <c r="AG44" i="26"/>
  <c r="AF44" i="26"/>
  <c r="AG43" i="26"/>
  <c r="AF43" i="26"/>
  <c r="AG42" i="26"/>
  <c r="AF42" i="26"/>
  <c r="AG41" i="26"/>
  <c r="AF41" i="26"/>
  <c r="AG40" i="26"/>
  <c r="AF40" i="26"/>
  <c r="AG39" i="26"/>
  <c r="AF39" i="26"/>
  <c r="AG38" i="26"/>
  <c r="AF38" i="26"/>
  <c r="AG37" i="26"/>
  <c r="AF37" i="26"/>
  <c r="AG36" i="26"/>
  <c r="AF36" i="26"/>
  <c r="AG35" i="26"/>
  <c r="AF35" i="26"/>
  <c r="AG34" i="26"/>
  <c r="AF34" i="26"/>
  <c r="AG33" i="26"/>
  <c r="AF33" i="26"/>
  <c r="AG32" i="26"/>
  <c r="AF32" i="26"/>
  <c r="AG31" i="26"/>
  <c r="AF31" i="26"/>
  <c r="AG30" i="26"/>
  <c r="AF30" i="26"/>
  <c r="AG29" i="26"/>
  <c r="AF29" i="26"/>
  <c r="AG28" i="26"/>
  <c r="AF28" i="26"/>
  <c r="AG27" i="26"/>
  <c r="AF27" i="26"/>
  <c r="AG26" i="26"/>
  <c r="AF26" i="26"/>
  <c r="AG25" i="26"/>
  <c r="AF25" i="26"/>
  <c r="AG24" i="26"/>
  <c r="AF24" i="26"/>
  <c r="AG23" i="26"/>
  <c r="AF23" i="26"/>
  <c r="AG22" i="26"/>
  <c r="AF22" i="26"/>
  <c r="AG21" i="26"/>
  <c r="AF21" i="26"/>
  <c r="AG20" i="26"/>
  <c r="AF20" i="26"/>
  <c r="AG19" i="26"/>
  <c r="AF19" i="26"/>
  <c r="AG18" i="26"/>
  <c r="AF18" i="26"/>
  <c r="AG17" i="26"/>
  <c r="AF17" i="26"/>
  <c r="AG16" i="26"/>
  <c r="AF16" i="26"/>
  <c r="AG15" i="26"/>
  <c r="AF15" i="26"/>
  <c r="AG14" i="26"/>
  <c r="AF14" i="26"/>
  <c r="AG13" i="26"/>
  <c r="AF13" i="26"/>
  <c r="AG12" i="26"/>
  <c r="AG11" i="26"/>
  <c r="AF11" i="26"/>
  <c r="AG10" i="26"/>
  <c r="D2" i="24" a="1"/>
  <c r="D2" i="24" s="1"/>
  <c r="D1" i="24" a="1"/>
  <c r="D1" i="24" s="1"/>
  <c r="D2" i="23" a="1"/>
  <c r="D2" i="23" s="1"/>
  <c r="D1" i="23" a="1"/>
  <c r="D1" i="23" s="1"/>
  <c r="D2" i="22" a="1"/>
  <c r="D2" i="22" s="1"/>
  <c r="D1" i="22" a="1"/>
  <c r="D1" i="22" s="1"/>
  <c r="D2" i="21" a="1"/>
  <c r="D2" i="21" s="1"/>
  <c r="D1" i="21" a="1"/>
  <c r="D1" i="21" s="1"/>
  <c r="D2" i="20" a="1"/>
  <c r="D2" i="20" s="1"/>
  <c r="D1" i="20" a="1"/>
  <c r="D1" i="20" s="1"/>
  <c r="D2" i="19" a="1"/>
  <c r="D2" i="19" s="1"/>
  <c r="D1" i="19" a="1"/>
  <c r="D1" i="19" s="1"/>
  <c r="D2" i="18" a="1"/>
  <c r="D2" i="18" s="1"/>
  <c r="D1" i="18" a="1"/>
  <c r="D1" i="18" s="1"/>
  <c r="D2" i="17" a="1"/>
  <c r="D2" i="17" s="1"/>
  <c r="D1" i="17" a="1"/>
  <c r="D1" i="17" s="1"/>
  <c r="D2" i="16" a="1"/>
  <c r="D2" i="16" s="1"/>
  <c r="D1" i="16" a="1"/>
  <c r="D1" i="16" s="1"/>
  <c r="D2" i="14" a="1"/>
  <c r="D2" i="14" s="1"/>
  <c r="D1" i="14" a="1"/>
  <c r="D1" i="14" s="1"/>
  <c r="D2" i="13" a="1"/>
  <c r="D2" i="13" s="1"/>
  <c r="D1" i="13" a="1"/>
  <c r="D1" i="13" s="1"/>
  <c r="D2" i="12" a="1"/>
  <c r="D2" i="12" s="1"/>
  <c r="D1" i="12" a="1"/>
  <c r="D1" i="12" s="1"/>
  <c r="D2" i="11" a="1"/>
  <c r="D2" i="11" s="1"/>
  <c r="D1" i="11" a="1"/>
  <c r="D1" i="11" s="1"/>
  <c r="D2" i="10" a="1"/>
  <c r="D2" i="10" s="1"/>
  <c r="D1" i="10" a="1"/>
  <c r="D1" i="10" s="1"/>
  <c r="D2" i="9" a="1"/>
  <c r="D2" i="9" s="1"/>
  <c r="D1" i="9" a="1"/>
  <c r="D1" i="9" s="1"/>
  <c r="D2" i="8" a="1"/>
  <c r="D2" i="8" s="1"/>
  <c r="D1" i="8" a="1"/>
  <c r="D1" i="8" s="1"/>
  <c r="D2" i="7" a="1"/>
  <c r="D2" i="7" s="1"/>
  <c r="D1" i="7" a="1"/>
  <c r="D1" i="7" s="1"/>
  <c r="D2" i="6" a="1"/>
  <c r="D2" i="6" s="1"/>
  <c r="D1" i="6" a="1"/>
  <c r="D1" i="6" s="1"/>
  <c r="D2" i="5" a="1"/>
  <c r="D2" i="5" s="1"/>
  <c r="D1" i="5" a="1"/>
  <c r="D1" i="5" s="1"/>
  <c r="A28" i="4"/>
  <c r="AQ15" i="26"/>
  <c r="AQ23" i="26" s="1"/>
  <c r="AQ16" i="26"/>
  <c r="AQ24" i="26" s="1"/>
  <c r="AQ14" i="26"/>
  <c r="A25" i="4" s="1"/>
  <c r="B3" i="35"/>
  <c r="B145" i="35"/>
  <c r="B144" i="35"/>
  <c r="B143" i="35"/>
  <c r="B142" i="35"/>
  <c r="B141" i="35"/>
  <c r="B140" i="35"/>
  <c r="B139" i="35"/>
  <c r="B138" i="35"/>
  <c r="B137" i="35"/>
  <c r="B136" i="35"/>
  <c r="B135" i="35"/>
  <c r="B134" i="35"/>
  <c r="B133" i="35"/>
  <c r="B132" i="35"/>
  <c r="B131" i="35"/>
  <c r="B130" i="35"/>
  <c r="B129" i="35"/>
  <c r="B128" i="35"/>
  <c r="B127" i="35"/>
  <c r="B126" i="35"/>
  <c r="B125" i="35"/>
  <c r="B124" i="35"/>
  <c r="B123" i="35"/>
  <c r="B122" i="35"/>
  <c r="B121" i="35"/>
  <c r="B120" i="35"/>
  <c r="B119" i="35"/>
  <c r="B118" i="35"/>
  <c r="B117" i="35"/>
  <c r="B116" i="35"/>
  <c r="B115" i="35"/>
  <c r="B114" i="35"/>
  <c r="B113" i="35"/>
  <c r="B112" i="35"/>
  <c r="B111" i="35"/>
  <c r="B110" i="35"/>
  <c r="B109" i="35"/>
  <c r="B108" i="35"/>
  <c r="B107" i="35"/>
  <c r="B106" i="35"/>
  <c r="B105" i="35"/>
  <c r="B104" i="35"/>
  <c r="B103" i="35"/>
  <c r="B102" i="35"/>
  <c r="B101" i="35"/>
  <c r="B100" i="35"/>
  <c r="B99" i="35"/>
  <c r="B98" i="35"/>
  <c r="B97" i="35"/>
  <c r="B96" i="35"/>
  <c r="B95" i="35"/>
  <c r="B94" i="35"/>
  <c r="B93" i="35"/>
  <c r="B92" i="35"/>
  <c r="B91" i="35"/>
  <c r="B90" i="35"/>
  <c r="B89" i="35"/>
  <c r="B88" i="35"/>
  <c r="B87" i="35"/>
  <c r="B86" i="35"/>
  <c r="B85" i="35"/>
  <c r="B84" i="35"/>
  <c r="B83" i="35"/>
  <c r="B82" i="35"/>
  <c r="B81" i="35"/>
  <c r="B80" i="35"/>
  <c r="B79" i="35"/>
  <c r="B78" i="35"/>
  <c r="B77" i="35"/>
  <c r="B76" i="35"/>
  <c r="B75" i="35"/>
  <c r="B74" i="35"/>
  <c r="B73" i="35"/>
  <c r="B72" i="35"/>
  <c r="B71" i="35"/>
  <c r="B70" i="35"/>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B7" i="35"/>
  <c r="B6" i="35"/>
  <c r="B5" i="35"/>
  <c r="B4" i="35"/>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Y133" i="3"/>
  <c r="X133" i="3"/>
  <c r="W133" i="3"/>
  <c r="V133" i="3"/>
  <c r="Y132" i="3"/>
  <c r="X132" i="3"/>
  <c r="W132" i="3"/>
  <c r="V132" i="3"/>
  <c r="Y131" i="3"/>
  <c r="X131" i="3"/>
  <c r="W131" i="3"/>
  <c r="V131" i="3"/>
  <c r="Y130" i="3"/>
  <c r="X130" i="3"/>
  <c r="W130" i="3"/>
  <c r="V130" i="3"/>
  <c r="Y129" i="3"/>
  <c r="X129" i="3"/>
  <c r="W129" i="3"/>
  <c r="V129" i="3"/>
  <c r="Y128" i="3"/>
  <c r="X128" i="3"/>
  <c r="W128" i="3"/>
  <c r="V128" i="3"/>
  <c r="Y127" i="3"/>
  <c r="X127" i="3"/>
  <c r="W127" i="3"/>
  <c r="V127" i="3"/>
  <c r="Y126" i="3"/>
  <c r="X126" i="3"/>
  <c r="W126" i="3"/>
  <c r="V126" i="3"/>
  <c r="Y125" i="3"/>
  <c r="X125" i="3"/>
  <c r="W125" i="3"/>
  <c r="V125" i="3"/>
  <c r="Y124" i="3"/>
  <c r="X124" i="3"/>
  <c r="W124" i="3"/>
  <c r="V124" i="3"/>
  <c r="Y123" i="3"/>
  <c r="X123" i="3"/>
  <c r="W123" i="3"/>
  <c r="V123" i="3"/>
  <c r="Y122" i="3"/>
  <c r="X122" i="3"/>
  <c r="W122" i="3"/>
  <c r="V122" i="3"/>
  <c r="Y121" i="3"/>
  <c r="X121" i="3"/>
  <c r="W121" i="3"/>
  <c r="V121" i="3"/>
  <c r="Y120" i="3"/>
  <c r="X120" i="3"/>
  <c r="W120" i="3"/>
  <c r="V120" i="3"/>
  <c r="Y119" i="3"/>
  <c r="X119" i="3"/>
  <c r="W119" i="3"/>
  <c r="V119" i="3"/>
  <c r="Y118" i="3"/>
  <c r="X118" i="3"/>
  <c r="W118" i="3"/>
  <c r="V118" i="3"/>
  <c r="Y117" i="3"/>
  <c r="X117" i="3"/>
  <c r="W117" i="3"/>
  <c r="V117" i="3"/>
  <c r="Y116" i="3"/>
  <c r="X116" i="3"/>
  <c r="W116" i="3"/>
  <c r="V116" i="3"/>
  <c r="Y115" i="3"/>
  <c r="X115" i="3"/>
  <c r="W115" i="3"/>
  <c r="V115" i="3"/>
  <c r="Y114" i="3"/>
  <c r="X114" i="3"/>
  <c r="W114" i="3"/>
  <c r="V114" i="3"/>
  <c r="Y113" i="3"/>
  <c r="X113" i="3"/>
  <c r="W113" i="3"/>
  <c r="V113" i="3"/>
  <c r="Y112" i="3"/>
  <c r="X112" i="3"/>
  <c r="W112" i="3"/>
  <c r="V112" i="3"/>
  <c r="Y111" i="3"/>
  <c r="X111" i="3"/>
  <c r="W111" i="3"/>
  <c r="V111" i="3"/>
  <c r="Y110" i="3"/>
  <c r="X110" i="3"/>
  <c r="W110" i="3"/>
  <c r="V110" i="3"/>
  <c r="Y109" i="3"/>
  <c r="X109" i="3"/>
  <c r="W109" i="3"/>
  <c r="V109" i="3"/>
  <c r="Y108" i="3"/>
  <c r="X108" i="3"/>
  <c r="W108" i="3"/>
  <c r="V108" i="3"/>
  <c r="Y107" i="3"/>
  <c r="X107" i="3"/>
  <c r="W107" i="3"/>
  <c r="V107" i="3"/>
  <c r="Y106" i="3"/>
  <c r="X106" i="3"/>
  <c r="W106" i="3"/>
  <c r="V106" i="3"/>
  <c r="Y105" i="3"/>
  <c r="X105" i="3"/>
  <c r="W105" i="3"/>
  <c r="V105" i="3"/>
  <c r="Y104" i="3"/>
  <c r="X104" i="3"/>
  <c r="W104" i="3"/>
  <c r="V104" i="3"/>
  <c r="Y103" i="3"/>
  <c r="X103" i="3"/>
  <c r="W103" i="3"/>
  <c r="V103" i="3"/>
  <c r="Y102" i="3"/>
  <c r="X102" i="3"/>
  <c r="W102" i="3"/>
  <c r="V102" i="3"/>
  <c r="Y101" i="3"/>
  <c r="X101" i="3"/>
  <c r="W101" i="3"/>
  <c r="V101" i="3"/>
  <c r="Y100" i="3"/>
  <c r="X100" i="3"/>
  <c r="W100" i="3"/>
  <c r="V100" i="3"/>
  <c r="Y99" i="3"/>
  <c r="X99" i="3"/>
  <c r="W99" i="3"/>
  <c r="V99" i="3"/>
  <c r="Y98" i="3"/>
  <c r="X98" i="3"/>
  <c r="W98" i="3"/>
  <c r="V98" i="3"/>
  <c r="Y97" i="3"/>
  <c r="X97" i="3"/>
  <c r="W97" i="3"/>
  <c r="V97" i="3"/>
  <c r="Y96" i="3"/>
  <c r="X96" i="3"/>
  <c r="W96" i="3"/>
  <c r="V96" i="3"/>
  <c r="Y95" i="3"/>
  <c r="X95" i="3"/>
  <c r="W95" i="3"/>
  <c r="V95" i="3"/>
  <c r="Y94" i="3"/>
  <c r="X94" i="3"/>
  <c r="W94" i="3"/>
  <c r="V94" i="3"/>
  <c r="Y93" i="3"/>
  <c r="X93" i="3"/>
  <c r="W93" i="3"/>
  <c r="V93" i="3"/>
  <c r="Y92" i="3"/>
  <c r="X92" i="3"/>
  <c r="W92" i="3"/>
  <c r="V92" i="3"/>
  <c r="Y91" i="3"/>
  <c r="X91" i="3"/>
  <c r="W91" i="3"/>
  <c r="V91" i="3"/>
  <c r="Y90" i="3"/>
  <c r="X90" i="3"/>
  <c r="W90" i="3"/>
  <c r="V90" i="3"/>
  <c r="Y89" i="3"/>
  <c r="X89" i="3"/>
  <c r="W89" i="3"/>
  <c r="V89" i="3"/>
  <c r="Y88" i="3"/>
  <c r="X88" i="3"/>
  <c r="W88" i="3"/>
  <c r="V88" i="3"/>
  <c r="Y87" i="3"/>
  <c r="X87" i="3"/>
  <c r="W87" i="3"/>
  <c r="V87" i="3"/>
  <c r="Y86" i="3"/>
  <c r="X86" i="3"/>
  <c r="W86" i="3"/>
  <c r="V86" i="3"/>
  <c r="Y85" i="3"/>
  <c r="X85" i="3"/>
  <c r="W85" i="3"/>
  <c r="V85" i="3"/>
  <c r="Y84" i="3"/>
  <c r="X84" i="3"/>
  <c r="W84" i="3"/>
  <c r="V84" i="3"/>
  <c r="Y83" i="3"/>
  <c r="X83" i="3"/>
  <c r="W83" i="3"/>
  <c r="V83" i="3"/>
  <c r="Y82" i="3"/>
  <c r="X82" i="3"/>
  <c r="W82" i="3"/>
  <c r="V82" i="3"/>
  <c r="Y81" i="3"/>
  <c r="X81" i="3"/>
  <c r="W81" i="3"/>
  <c r="V81" i="3"/>
  <c r="Y80" i="3"/>
  <c r="X80" i="3"/>
  <c r="W80" i="3"/>
  <c r="V80" i="3"/>
  <c r="Y79" i="3"/>
  <c r="X79" i="3"/>
  <c r="W79" i="3"/>
  <c r="V79" i="3"/>
  <c r="Y78" i="3"/>
  <c r="X78" i="3"/>
  <c r="W78" i="3"/>
  <c r="V78" i="3"/>
  <c r="Y77" i="3"/>
  <c r="X77" i="3"/>
  <c r="W77" i="3"/>
  <c r="V77" i="3"/>
  <c r="Y76" i="3"/>
  <c r="X76" i="3"/>
  <c r="W76" i="3"/>
  <c r="V76" i="3"/>
  <c r="Y75" i="3"/>
  <c r="X75" i="3"/>
  <c r="W75" i="3"/>
  <c r="V75" i="3"/>
  <c r="Y74" i="3"/>
  <c r="X74" i="3"/>
  <c r="W74" i="3"/>
  <c r="V74" i="3"/>
  <c r="Y73" i="3"/>
  <c r="X73" i="3"/>
  <c r="W73" i="3"/>
  <c r="V73" i="3"/>
  <c r="Y72" i="3"/>
  <c r="X72" i="3"/>
  <c r="W72" i="3"/>
  <c r="V72" i="3"/>
  <c r="Y71" i="3"/>
  <c r="X71" i="3"/>
  <c r="W71" i="3"/>
  <c r="V71" i="3"/>
  <c r="Y70" i="3"/>
  <c r="X70" i="3"/>
  <c r="W70" i="3"/>
  <c r="V70" i="3"/>
  <c r="Y69" i="3"/>
  <c r="X69" i="3"/>
  <c r="W69" i="3"/>
  <c r="V69" i="3"/>
  <c r="Y68" i="3"/>
  <c r="X68" i="3"/>
  <c r="W68" i="3"/>
  <c r="V68" i="3"/>
  <c r="Y67" i="3"/>
  <c r="X67" i="3"/>
  <c r="W67" i="3"/>
  <c r="V67" i="3"/>
  <c r="Y66" i="3"/>
  <c r="X66" i="3"/>
  <c r="W66" i="3"/>
  <c r="V66" i="3"/>
  <c r="Y65" i="3"/>
  <c r="X65" i="3"/>
  <c r="W65" i="3"/>
  <c r="V65" i="3"/>
  <c r="Y64" i="3"/>
  <c r="X64" i="3"/>
  <c r="W64" i="3"/>
  <c r="V64" i="3"/>
  <c r="Y63" i="3"/>
  <c r="X63" i="3"/>
  <c r="W63" i="3"/>
  <c r="V63" i="3"/>
  <c r="Y62" i="3"/>
  <c r="X62" i="3"/>
  <c r="W62" i="3"/>
  <c r="V62" i="3"/>
  <c r="Y61" i="3"/>
  <c r="X61" i="3"/>
  <c r="W61" i="3"/>
  <c r="V61" i="3"/>
  <c r="Y60" i="3"/>
  <c r="X60" i="3"/>
  <c r="W60" i="3"/>
  <c r="V60" i="3"/>
  <c r="Y59" i="3"/>
  <c r="X59" i="3"/>
  <c r="W59" i="3"/>
  <c r="V59" i="3"/>
  <c r="Y58" i="3"/>
  <c r="X58" i="3"/>
  <c r="W58" i="3"/>
  <c r="V58" i="3"/>
  <c r="Y57" i="3"/>
  <c r="X57" i="3"/>
  <c r="W57" i="3"/>
  <c r="V57" i="3"/>
  <c r="Y56" i="3"/>
  <c r="X56" i="3"/>
  <c r="W56" i="3"/>
  <c r="V56" i="3"/>
  <c r="Y55" i="3"/>
  <c r="X55" i="3"/>
  <c r="W55" i="3"/>
  <c r="V55" i="3"/>
  <c r="Y54" i="3"/>
  <c r="X54" i="3"/>
  <c r="W54" i="3"/>
  <c r="V54" i="3"/>
  <c r="Y53" i="3"/>
  <c r="X53" i="3"/>
  <c r="W53" i="3"/>
  <c r="V53" i="3"/>
  <c r="Y52" i="3"/>
  <c r="X52" i="3"/>
  <c r="W52" i="3"/>
  <c r="V52" i="3"/>
  <c r="Y51" i="3"/>
  <c r="X51" i="3"/>
  <c r="W51" i="3"/>
  <c r="V51" i="3"/>
  <c r="Y50" i="3"/>
  <c r="X50" i="3"/>
  <c r="W50" i="3"/>
  <c r="V50" i="3"/>
  <c r="Y49" i="3"/>
  <c r="X49" i="3"/>
  <c r="W49" i="3"/>
  <c r="V49" i="3"/>
  <c r="Y48" i="3"/>
  <c r="X48" i="3"/>
  <c r="W48" i="3"/>
  <c r="V48" i="3"/>
  <c r="Y47" i="3"/>
  <c r="X47" i="3"/>
  <c r="W47" i="3"/>
  <c r="V47" i="3"/>
  <c r="Y46" i="3"/>
  <c r="X46" i="3"/>
  <c r="W46" i="3"/>
  <c r="V46" i="3"/>
  <c r="Y45" i="3"/>
  <c r="X45" i="3"/>
  <c r="W45" i="3"/>
  <c r="V45" i="3"/>
  <c r="Y44" i="3"/>
  <c r="X44" i="3"/>
  <c r="W44" i="3"/>
  <c r="V44" i="3"/>
  <c r="Y43" i="3"/>
  <c r="X43" i="3"/>
  <c r="W43" i="3"/>
  <c r="V43" i="3"/>
  <c r="Y42" i="3"/>
  <c r="X42" i="3"/>
  <c r="W42" i="3"/>
  <c r="V42" i="3"/>
  <c r="Y41" i="3"/>
  <c r="X41" i="3"/>
  <c r="W41" i="3"/>
  <c r="V41" i="3"/>
  <c r="Y40" i="3"/>
  <c r="X40" i="3"/>
  <c r="W40" i="3"/>
  <c r="V40" i="3"/>
  <c r="Y39" i="3"/>
  <c r="X39" i="3"/>
  <c r="W39" i="3"/>
  <c r="V39" i="3"/>
  <c r="Y38" i="3"/>
  <c r="X38" i="3"/>
  <c r="W38" i="3"/>
  <c r="V38" i="3"/>
  <c r="Y37" i="3"/>
  <c r="X37" i="3"/>
  <c r="W37" i="3"/>
  <c r="V37" i="3"/>
  <c r="Y36" i="3"/>
  <c r="X36" i="3"/>
  <c r="W36" i="3"/>
  <c r="V36" i="3"/>
  <c r="Y35" i="3"/>
  <c r="X35" i="3"/>
  <c r="W35" i="3"/>
  <c r="V35" i="3"/>
  <c r="Y34" i="3"/>
  <c r="X34" i="3"/>
  <c r="W34" i="3"/>
  <c r="V34" i="3"/>
  <c r="Y33" i="3"/>
  <c r="X33" i="3"/>
  <c r="W33" i="3"/>
  <c r="V33" i="3"/>
  <c r="Y32" i="3"/>
  <c r="X32" i="3"/>
  <c r="W32" i="3"/>
  <c r="V32" i="3"/>
  <c r="Y31" i="3"/>
  <c r="X31" i="3"/>
  <c r="W31" i="3"/>
  <c r="V31" i="3"/>
  <c r="Y30" i="3"/>
  <c r="X30" i="3"/>
  <c r="W30" i="3"/>
  <c r="V30" i="3"/>
  <c r="Y29" i="3"/>
  <c r="X29" i="3"/>
  <c r="W29" i="3"/>
  <c r="V29" i="3"/>
  <c r="Y28" i="3"/>
  <c r="X28" i="3"/>
  <c r="W28" i="3"/>
  <c r="V28" i="3"/>
  <c r="Y27" i="3"/>
  <c r="X27" i="3"/>
  <c r="W27" i="3"/>
  <c r="V27" i="3"/>
  <c r="Y26" i="3"/>
  <c r="X26" i="3"/>
  <c r="W26" i="3"/>
  <c r="V26" i="3"/>
  <c r="Y25" i="3"/>
  <c r="X25" i="3"/>
  <c r="W25" i="3"/>
  <c r="V25" i="3"/>
  <c r="Y24" i="3"/>
  <c r="X24" i="3"/>
  <c r="W24" i="3"/>
  <c r="V24" i="3"/>
  <c r="Y23" i="3"/>
  <c r="X23" i="3"/>
  <c r="W23" i="3"/>
  <c r="V23" i="3"/>
  <c r="Y22" i="3"/>
  <c r="X22" i="3"/>
  <c r="W22" i="3"/>
  <c r="V22" i="3"/>
  <c r="Y21" i="3"/>
  <c r="X21" i="3"/>
  <c r="W21" i="3"/>
  <c r="V21" i="3"/>
  <c r="Y20" i="3"/>
  <c r="X20" i="3"/>
  <c r="W20" i="3"/>
  <c r="V20" i="3"/>
  <c r="Y19" i="3"/>
  <c r="X19" i="3"/>
  <c r="W19" i="3"/>
  <c r="V19" i="3"/>
  <c r="Y18" i="3"/>
  <c r="X18" i="3"/>
  <c r="W18" i="3"/>
  <c r="V18" i="3"/>
  <c r="Y17" i="3"/>
  <c r="X17" i="3"/>
  <c r="W17" i="3"/>
  <c r="V17" i="3"/>
  <c r="Y16" i="3"/>
  <c r="X16" i="3"/>
  <c r="W16" i="3"/>
  <c r="V16" i="3"/>
  <c r="Y15" i="3"/>
  <c r="X15" i="3"/>
  <c r="W15" i="3"/>
  <c r="V15" i="3"/>
  <c r="Y14" i="3"/>
  <c r="X14" i="3"/>
  <c r="W14" i="3"/>
  <c r="V14" i="3"/>
  <c r="Y13" i="3"/>
  <c r="X13" i="3"/>
  <c r="W13" i="3"/>
  <c r="V13" i="3"/>
  <c r="Y12" i="3"/>
  <c r="X12" i="3"/>
  <c r="W12" i="3"/>
  <c r="V12" i="3"/>
  <c r="Y11" i="3"/>
  <c r="X11" i="3"/>
  <c r="W11" i="3"/>
  <c r="V11" i="3"/>
  <c r="Y10" i="3"/>
  <c r="X10" i="3"/>
  <c r="W10" i="3"/>
  <c r="V10" i="3"/>
  <c r="Y9" i="3"/>
  <c r="X9" i="3"/>
  <c r="W9" i="3"/>
  <c r="V9" i="3"/>
  <c r="Y8" i="3"/>
  <c r="X8" i="3"/>
  <c r="W8" i="3"/>
  <c r="V8" i="3"/>
  <c r="Y7" i="3"/>
  <c r="X7" i="3"/>
  <c r="W7" i="3"/>
  <c r="V7" i="3"/>
  <c r="Y6" i="3"/>
  <c r="X6" i="3"/>
  <c r="W6" i="3"/>
  <c r="V6" i="3"/>
  <c r="Y5" i="3"/>
  <c r="X5" i="3"/>
  <c r="W5" i="3"/>
  <c r="V5" i="3"/>
  <c r="U5" i="3"/>
  <c r="T5" i="3"/>
  <c r="S5" i="3"/>
  <c r="R5" i="3"/>
  <c r="Q5" i="3"/>
  <c r="P5" i="3"/>
  <c r="O5" i="3"/>
  <c r="N5" i="3"/>
  <c r="M5" i="3"/>
  <c r="L5" i="3"/>
  <c r="K5" i="3"/>
  <c r="J5" i="3"/>
  <c r="I5" i="3"/>
  <c r="H5" i="3"/>
  <c r="G5" i="3"/>
  <c r="Y4" i="3"/>
  <c r="X4" i="3"/>
  <c r="W4" i="3"/>
  <c r="V4" i="3"/>
  <c r="U4" i="3"/>
  <c r="T4" i="3"/>
  <c r="S4" i="3"/>
  <c r="R4" i="3"/>
  <c r="Q4" i="3"/>
  <c r="P4" i="3"/>
  <c r="O4" i="3"/>
  <c r="N4" i="3"/>
  <c r="M4" i="3"/>
  <c r="L4" i="3"/>
  <c r="K4" i="3"/>
  <c r="J4" i="3"/>
  <c r="I4" i="3"/>
  <c r="H4" i="3"/>
  <c r="G4" i="3"/>
  <c r="G2" i="3"/>
  <c r="V151" i="26"/>
  <c r="V150" i="26"/>
  <c r="V149" i="26"/>
  <c r="V148" i="26"/>
  <c r="V147" i="26"/>
  <c r="V146" i="26"/>
  <c r="V145" i="26"/>
  <c r="V144" i="26"/>
  <c r="V143" i="26"/>
  <c r="V142" i="26"/>
  <c r="V141" i="26"/>
  <c r="V140" i="26"/>
  <c r="V139" i="26"/>
  <c r="V138" i="26"/>
  <c r="V137" i="26"/>
  <c r="V136" i="26"/>
  <c r="V135" i="26"/>
  <c r="V134" i="26"/>
  <c r="V133" i="26"/>
  <c r="V132" i="26"/>
  <c r="V131" i="26"/>
  <c r="V130" i="26"/>
  <c r="V129" i="26"/>
  <c r="V128" i="26"/>
  <c r="V127" i="26"/>
  <c r="V126" i="26"/>
  <c r="V125" i="26"/>
  <c r="V124" i="26"/>
  <c r="V123" i="26"/>
  <c r="V122" i="26"/>
  <c r="V121" i="26"/>
  <c r="V120" i="26"/>
  <c r="V119" i="26"/>
  <c r="V118" i="26"/>
  <c r="V117" i="26"/>
  <c r="V116" i="26"/>
  <c r="V115" i="26"/>
  <c r="V114" i="26"/>
  <c r="V113" i="26"/>
  <c r="V112" i="26"/>
  <c r="V111" i="26"/>
  <c r="V110" i="26"/>
  <c r="V109" i="26"/>
  <c r="V108" i="26"/>
  <c r="V107" i="26"/>
  <c r="V106" i="26"/>
  <c r="V105" i="26"/>
  <c r="V104" i="26"/>
  <c r="V103" i="26"/>
  <c r="V102" i="26"/>
  <c r="V101" i="26"/>
  <c r="V100" i="26"/>
  <c r="V99" i="26"/>
  <c r="V98" i="26"/>
  <c r="V97" i="26"/>
  <c r="V96" i="26"/>
  <c r="V95" i="26"/>
  <c r="V94" i="26"/>
  <c r="V93" i="26"/>
  <c r="V92" i="26"/>
  <c r="V91" i="26"/>
  <c r="V90" i="26"/>
  <c r="V89" i="26"/>
  <c r="V88" i="26"/>
  <c r="V87" i="26"/>
  <c r="V86" i="26"/>
  <c r="V85" i="26"/>
  <c r="V84" i="26"/>
  <c r="V83" i="26"/>
  <c r="V82" i="26"/>
  <c r="V81" i="26"/>
  <c r="V80" i="26"/>
  <c r="V79" i="26"/>
  <c r="V78" i="26"/>
  <c r="V77" i="26"/>
  <c r="V76" i="26"/>
  <c r="V75" i="26"/>
  <c r="V74" i="26"/>
  <c r="V73" i="26"/>
  <c r="V72" i="26"/>
  <c r="V71" i="26"/>
  <c r="V70" i="26"/>
  <c r="V69" i="26"/>
  <c r="V68" i="26"/>
  <c r="V67" i="26"/>
  <c r="V66" i="26"/>
  <c r="V65" i="26"/>
  <c r="V64" i="26"/>
  <c r="V63" i="26"/>
  <c r="V62" i="26"/>
  <c r="V61" i="26"/>
  <c r="V60" i="26"/>
  <c r="V59" i="26"/>
  <c r="V58" i="26"/>
  <c r="V57" i="26"/>
  <c r="V56" i="26"/>
  <c r="V55" i="26"/>
  <c r="V54" i="26"/>
  <c r="V53" i="26"/>
  <c r="V52" i="26"/>
  <c r="V51" i="26"/>
  <c r="V50" i="26"/>
  <c r="V49" i="26"/>
  <c r="V48" i="26"/>
  <c r="V47" i="26"/>
  <c r="V46" i="26"/>
  <c r="V45" i="26"/>
  <c r="V44" i="26"/>
  <c r="V43" i="26"/>
  <c r="V42" i="26"/>
  <c r="V41" i="26"/>
  <c r="V40" i="26"/>
  <c r="V39" i="26"/>
  <c r="V38" i="26"/>
  <c r="V37" i="26"/>
  <c r="V36" i="26"/>
  <c r="V35" i="26"/>
  <c r="V34" i="26"/>
  <c r="V33" i="26"/>
  <c r="V32" i="26"/>
  <c r="V31" i="26"/>
  <c r="V30" i="26"/>
  <c r="V29" i="26"/>
  <c r="V28" i="26"/>
  <c r="V27" i="26"/>
  <c r="V26" i="26"/>
  <c r="V25" i="26"/>
  <c r="V24" i="26"/>
  <c r="V23" i="26"/>
  <c r="V22" i="26"/>
  <c r="V21" i="26"/>
  <c r="V20" i="26"/>
  <c r="V19" i="26"/>
  <c r="V18" i="26"/>
  <c r="V17" i="26"/>
  <c r="V16" i="26"/>
  <c r="V15" i="26"/>
  <c r="V14" i="26"/>
  <c r="V13" i="26"/>
  <c r="V12" i="26"/>
  <c r="V11" i="26"/>
  <c r="V10" i="26"/>
  <c r="U151" i="26"/>
  <c r="X145" i="3" s="1"/>
  <c r="U150" i="26"/>
  <c r="X144" i="3" s="1"/>
  <c r="U149" i="26"/>
  <c r="X143" i="3" s="1"/>
  <c r="U148" i="26"/>
  <c r="X142" i="3" s="1"/>
  <c r="U147" i="26"/>
  <c r="X141" i="3" s="1"/>
  <c r="U146" i="26"/>
  <c r="X140" i="3" s="1"/>
  <c r="U145" i="26"/>
  <c r="X139" i="3" s="1"/>
  <c r="U144" i="26"/>
  <c r="X138" i="3" s="1"/>
  <c r="U143" i="26"/>
  <c r="X137" i="3" s="1"/>
  <c r="U142" i="26"/>
  <c r="X136" i="3" s="1"/>
  <c r="U141" i="26"/>
  <c r="X135" i="3" s="1"/>
  <c r="U140" i="26"/>
  <c r="X134" i="3" s="1"/>
  <c r="U139" i="26"/>
  <c r="U138" i="26"/>
  <c r="U137" i="26"/>
  <c r="U136" i="26"/>
  <c r="U135" i="26"/>
  <c r="U134" i="26"/>
  <c r="U133" i="26"/>
  <c r="U132" i="26"/>
  <c r="U131" i="26"/>
  <c r="U130" i="26"/>
  <c r="U129" i="26"/>
  <c r="U128" i="26"/>
  <c r="U127" i="26"/>
  <c r="U126" i="26"/>
  <c r="U125" i="26"/>
  <c r="U124" i="26"/>
  <c r="U123" i="26"/>
  <c r="U122" i="26"/>
  <c r="U121" i="26"/>
  <c r="U120" i="26"/>
  <c r="U119" i="26"/>
  <c r="U118" i="26"/>
  <c r="U117" i="26"/>
  <c r="U116" i="26"/>
  <c r="U115" i="26"/>
  <c r="U114" i="26"/>
  <c r="U113" i="26"/>
  <c r="U112" i="26"/>
  <c r="U111" i="26"/>
  <c r="U110" i="26"/>
  <c r="U109" i="26"/>
  <c r="U108" i="26"/>
  <c r="U107" i="26"/>
  <c r="U106" i="26"/>
  <c r="U105" i="26"/>
  <c r="U104" i="26"/>
  <c r="U103" i="26"/>
  <c r="U102" i="26"/>
  <c r="U101" i="26"/>
  <c r="U100" i="26"/>
  <c r="U99" i="26"/>
  <c r="U98" i="26"/>
  <c r="U97" i="26"/>
  <c r="U96" i="26"/>
  <c r="U95" i="26"/>
  <c r="U94" i="26"/>
  <c r="U93" i="26"/>
  <c r="U92" i="26"/>
  <c r="U91" i="26"/>
  <c r="U90" i="26"/>
  <c r="U89" i="26"/>
  <c r="U88" i="26"/>
  <c r="U87" i="26"/>
  <c r="U86" i="26"/>
  <c r="U85" i="26"/>
  <c r="U84" i="26"/>
  <c r="U83" i="26"/>
  <c r="U82" i="26"/>
  <c r="U81" i="26"/>
  <c r="U80" i="26"/>
  <c r="U79" i="26"/>
  <c r="U78" i="26"/>
  <c r="U77" i="26"/>
  <c r="U76" i="26"/>
  <c r="U75" i="26"/>
  <c r="U74" i="26"/>
  <c r="U73" i="26"/>
  <c r="U72" i="26"/>
  <c r="U71" i="26"/>
  <c r="U70" i="26"/>
  <c r="U69" i="26"/>
  <c r="U68" i="26"/>
  <c r="U67" i="26"/>
  <c r="U66" i="26"/>
  <c r="U65" i="26"/>
  <c r="U64" i="26"/>
  <c r="U63" i="26"/>
  <c r="U62" i="26"/>
  <c r="U61" i="26"/>
  <c r="U60" i="26"/>
  <c r="U59" i="26"/>
  <c r="U58" i="26"/>
  <c r="U57" i="26"/>
  <c r="U56" i="26"/>
  <c r="U55" i="26"/>
  <c r="U54" i="26"/>
  <c r="U53" i="26"/>
  <c r="U52" i="26"/>
  <c r="U51" i="26"/>
  <c r="U50" i="26"/>
  <c r="U49" i="26"/>
  <c r="U48" i="26"/>
  <c r="U47" i="26"/>
  <c r="U46" i="26"/>
  <c r="U45" i="26"/>
  <c r="U44" i="26"/>
  <c r="U43" i="26"/>
  <c r="U42" i="26"/>
  <c r="U41" i="26"/>
  <c r="U40" i="26"/>
  <c r="U39" i="26"/>
  <c r="U38" i="26"/>
  <c r="U37" i="26"/>
  <c r="U36" i="26"/>
  <c r="U35" i="26"/>
  <c r="U34" i="26"/>
  <c r="U33" i="26"/>
  <c r="U32" i="26"/>
  <c r="U31" i="26"/>
  <c r="U30" i="26"/>
  <c r="U29" i="26"/>
  <c r="U28" i="26"/>
  <c r="U27" i="26"/>
  <c r="U26" i="26"/>
  <c r="U25" i="26"/>
  <c r="U24" i="26"/>
  <c r="U23" i="26"/>
  <c r="U22" i="26"/>
  <c r="U21" i="26"/>
  <c r="U20" i="26"/>
  <c r="U19" i="26"/>
  <c r="U18" i="26"/>
  <c r="U17" i="26"/>
  <c r="U16" i="26"/>
  <c r="U15" i="26"/>
  <c r="U14" i="26"/>
  <c r="U13" i="26"/>
  <c r="U12" i="26"/>
  <c r="U11" i="26"/>
  <c r="U10" i="26"/>
  <c r="T151" i="26"/>
  <c r="W145" i="3" s="1"/>
  <c r="T150" i="26"/>
  <c r="W144" i="3" s="1"/>
  <c r="T149" i="26"/>
  <c r="W143" i="3" s="1"/>
  <c r="T148" i="26"/>
  <c r="W142" i="3" s="1"/>
  <c r="T147" i="26"/>
  <c r="W141" i="3" s="1"/>
  <c r="T146" i="26"/>
  <c r="W140" i="3" s="1"/>
  <c r="T145" i="26"/>
  <c r="W139" i="3" s="1"/>
  <c r="T144" i="26"/>
  <c r="W138" i="3" s="1"/>
  <c r="T143" i="26"/>
  <c r="W137" i="3" s="1"/>
  <c r="T142" i="26"/>
  <c r="W136" i="3" s="1"/>
  <c r="T141" i="26"/>
  <c r="W135" i="3" s="1"/>
  <c r="T140" i="26"/>
  <c r="W134" i="3" s="1"/>
  <c r="T139" i="26"/>
  <c r="T138" i="26"/>
  <c r="T137" i="26"/>
  <c r="T136" i="26"/>
  <c r="T135" i="26"/>
  <c r="T134" i="26"/>
  <c r="T133" i="26"/>
  <c r="T132" i="26"/>
  <c r="T131" i="26"/>
  <c r="T130" i="26"/>
  <c r="T129" i="26"/>
  <c r="T128" i="26"/>
  <c r="T127" i="26"/>
  <c r="T126" i="26"/>
  <c r="T125" i="26"/>
  <c r="T124" i="26"/>
  <c r="T123" i="26"/>
  <c r="T122" i="26"/>
  <c r="T121" i="26"/>
  <c r="T120" i="26"/>
  <c r="T119" i="26"/>
  <c r="T118" i="26"/>
  <c r="T117" i="26"/>
  <c r="T116" i="26"/>
  <c r="T115" i="26"/>
  <c r="T114" i="26"/>
  <c r="T113" i="26"/>
  <c r="T112" i="26"/>
  <c r="T111" i="26"/>
  <c r="T110" i="26"/>
  <c r="T109" i="26"/>
  <c r="T108" i="26"/>
  <c r="T107" i="26"/>
  <c r="T106" i="26"/>
  <c r="T105" i="26"/>
  <c r="T104" i="26"/>
  <c r="T103" i="26"/>
  <c r="T102" i="26"/>
  <c r="T101" i="26"/>
  <c r="T100" i="26"/>
  <c r="T99" i="26"/>
  <c r="T98" i="26"/>
  <c r="T97" i="26"/>
  <c r="T96" i="26"/>
  <c r="T95" i="26"/>
  <c r="T94" i="26"/>
  <c r="T93" i="26"/>
  <c r="T92" i="26"/>
  <c r="T91" i="26"/>
  <c r="T90" i="26"/>
  <c r="T89" i="26"/>
  <c r="T88" i="26"/>
  <c r="T87" i="26"/>
  <c r="T86" i="26"/>
  <c r="T85" i="26"/>
  <c r="T84" i="26"/>
  <c r="T83" i="26"/>
  <c r="T82" i="26"/>
  <c r="T81" i="26"/>
  <c r="T80" i="26"/>
  <c r="T79" i="26"/>
  <c r="T78" i="26"/>
  <c r="T77" i="26"/>
  <c r="T76" i="26"/>
  <c r="T75" i="26"/>
  <c r="T74" i="26"/>
  <c r="T73" i="26"/>
  <c r="T72" i="26"/>
  <c r="T71" i="26"/>
  <c r="T70" i="26"/>
  <c r="T69" i="26"/>
  <c r="T68" i="26"/>
  <c r="T67" i="26"/>
  <c r="T66" i="26"/>
  <c r="T65" i="26"/>
  <c r="T64" i="26"/>
  <c r="T63" i="26"/>
  <c r="T62" i="26"/>
  <c r="T61" i="26"/>
  <c r="T60" i="26"/>
  <c r="T59" i="26"/>
  <c r="T58" i="26"/>
  <c r="T57" i="26"/>
  <c r="T56" i="26"/>
  <c r="T55" i="26"/>
  <c r="T54" i="26"/>
  <c r="T53" i="26"/>
  <c r="T52" i="26"/>
  <c r="T51" i="26"/>
  <c r="T50" i="26"/>
  <c r="T49" i="26"/>
  <c r="T48" i="26"/>
  <c r="T47" i="26"/>
  <c r="T46" i="26"/>
  <c r="T45" i="26"/>
  <c r="T44" i="26"/>
  <c r="T43" i="26"/>
  <c r="T42" i="26"/>
  <c r="T41" i="26"/>
  <c r="T40" i="26"/>
  <c r="T39" i="26"/>
  <c r="T38" i="26"/>
  <c r="T37" i="26"/>
  <c r="T36" i="26"/>
  <c r="T35" i="26"/>
  <c r="T34" i="26"/>
  <c r="T33" i="26"/>
  <c r="T32" i="26"/>
  <c r="T31" i="26"/>
  <c r="T30" i="26"/>
  <c r="T29" i="26"/>
  <c r="T28" i="26"/>
  <c r="T27" i="26"/>
  <c r="T26" i="26"/>
  <c r="T25" i="26"/>
  <c r="T24" i="26"/>
  <c r="T23" i="26"/>
  <c r="T22" i="26"/>
  <c r="T21" i="26"/>
  <c r="T20" i="26"/>
  <c r="T19" i="26"/>
  <c r="T18" i="26"/>
  <c r="T17" i="26"/>
  <c r="T16" i="26"/>
  <c r="T15" i="26"/>
  <c r="T14" i="26"/>
  <c r="T13" i="26"/>
  <c r="T12" i="26"/>
  <c r="T11" i="26"/>
  <c r="T10" i="26"/>
  <c r="S151" i="26"/>
  <c r="V145" i="3" s="1"/>
  <c r="S150" i="26"/>
  <c r="V144" i="3" s="1"/>
  <c r="S149" i="26"/>
  <c r="V143" i="3" s="1"/>
  <c r="S148" i="26"/>
  <c r="V142" i="3" s="1"/>
  <c r="S147" i="26"/>
  <c r="V141" i="3" s="1"/>
  <c r="S146" i="26"/>
  <c r="V140" i="3" s="1"/>
  <c r="S145" i="26"/>
  <c r="V139" i="3" s="1"/>
  <c r="S144" i="26"/>
  <c r="V138" i="3" s="1"/>
  <c r="S143" i="26"/>
  <c r="V137" i="3" s="1"/>
  <c r="S142" i="26"/>
  <c r="V136" i="3" s="1"/>
  <c r="S141" i="26"/>
  <c r="V135" i="3" s="1"/>
  <c r="S140" i="26"/>
  <c r="V134" i="3" s="1"/>
  <c r="S139" i="26"/>
  <c r="S138" i="26"/>
  <c r="S137" i="26"/>
  <c r="S136" i="26"/>
  <c r="S135" i="26"/>
  <c r="S134" i="26"/>
  <c r="S133" i="26"/>
  <c r="S132" i="26"/>
  <c r="S131" i="26"/>
  <c r="S130" i="26"/>
  <c r="S129" i="26"/>
  <c r="S128" i="26"/>
  <c r="S127" i="26"/>
  <c r="S126" i="26"/>
  <c r="S125" i="26"/>
  <c r="S124" i="26"/>
  <c r="S123" i="26"/>
  <c r="S122" i="26"/>
  <c r="S121" i="26"/>
  <c r="S120" i="26"/>
  <c r="S119" i="26"/>
  <c r="S118" i="26"/>
  <c r="S117" i="26"/>
  <c r="S116" i="26"/>
  <c r="S115" i="26"/>
  <c r="S114" i="26"/>
  <c r="S113" i="26"/>
  <c r="S112" i="26"/>
  <c r="S111" i="26"/>
  <c r="S110" i="26"/>
  <c r="S109" i="26"/>
  <c r="S108" i="26"/>
  <c r="S107" i="26"/>
  <c r="S106" i="26"/>
  <c r="S105" i="26"/>
  <c r="S104" i="26"/>
  <c r="S103" i="26"/>
  <c r="S102" i="26"/>
  <c r="S101" i="26"/>
  <c r="S100" i="26"/>
  <c r="S99" i="26"/>
  <c r="S98" i="26"/>
  <c r="S97" i="26"/>
  <c r="S96" i="26"/>
  <c r="S95" i="26"/>
  <c r="S94" i="26"/>
  <c r="S93" i="26"/>
  <c r="S92" i="26"/>
  <c r="S91" i="26"/>
  <c r="S90" i="26"/>
  <c r="S89" i="26"/>
  <c r="S88" i="26"/>
  <c r="S87" i="26"/>
  <c r="S86" i="26"/>
  <c r="S85" i="26"/>
  <c r="S84" i="26"/>
  <c r="S83" i="26"/>
  <c r="S82" i="26"/>
  <c r="S81" i="26"/>
  <c r="S80" i="26"/>
  <c r="S79" i="26"/>
  <c r="S78" i="26"/>
  <c r="S77" i="26"/>
  <c r="S76" i="26"/>
  <c r="S75" i="26"/>
  <c r="S74" i="26"/>
  <c r="S73" i="26"/>
  <c r="S72" i="26"/>
  <c r="S71" i="26"/>
  <c r="S70" i="26"/>
  <c r="S69" i="26"/>
  <c r="S68" i="26"/>
  <c r="S67" i="26"/>
  <c r="S66" i="26"/>
  <c r="S65" i="26"/>
  <c r="S64" i="26"/>
  <c r="S63" i="26"/>
  <c r="S62" i="26"/>
  <c r="S61" i="26"/>
  <c r="S60" i="26"/>
  <c r="S59" i="26"/>
  <c r="S58" i="26"/>
  <c r="S57" i="26"/>
  <c r="S56" i="26"/>
  <c r="S55" i="26"/>
  <c r="S54" i="26"/>
  <c r="S53" i="26"/>
  <c r="S52" i="26"/>
  <c r="S51" i="26"/>
  <c r="S50" i="26"/>
  <c r="S49" i="26"/>
  <c r="S48" i="26"/>
  <c r="S47" i="26"/>
  <c r="S46" i="26"/>
  <c r="S45" i="26"/>
  <c r="S44" i="26"/>
  <c r="S43" i="26"/>
  <c r="S42" i="26"/>
  <c r="S41" i="26"/>
  <c r="S40" i="26"/>
  <c r="S39" i="26"/>
  <c r="S38" i="26"/>
  <c r="S37" i="26"/>
  <c r="S36" i="26"/>
  <c r="S35" i="26"/>
  <c r="S34" i="26"/>
  <c r="S33" i="26"/>
  <c r="S32" i="26"/>
  <c r="S31" i="26"/>
  <c r="S30" i="26"/>
  <c r="S29" i="26"/>
  <c r="S28" i="26"/>
  <c r="S27" i="26"/>
  <c r="S26" i="26"/>
  <c r="S25" i="26"/>
  <c r="S24" i="26"/>
  <c r="S23" i="26"/>
  <c r="S22" i="26"/>
  <c r="S21" i="26"/>
  <c r="S20" i="26"/>
  <c r="S19" i="26"/>
  <c r="S18" i="26"/>
  <c r="S17" i="26"/>
  <c r="S16" i="26"/>
  <c r="S15" i="26"/>
  <c r="S14" i="26"/>
  <c r="S13" i="26"/>
  <c r="S12" i="26"/>
  <c r="S11" i="26"/>
  <c r="S10" i="26"/>
  <c r="R151" i="26"/>
  <c r="U145" i="3" s="1"/>
  <c r="R150" i="26"/>
  <c r="U144" i="3" s="1"/>
  <c r="R149" i="26"/>
  <c r="U143" i="3" s="1"/>
  <c r="R148" i="26"/>
  <c r="U142" i="3" s="1"/>
  <c r="R147" i="26"/>
  <c r="U141" i="3" s="1"/>
  <c r="R146" i="26"/>
  <c r="R145" i="26"/>
  <c r="R144" i="26"/>
  <c r="R143" i="26"/>
  <c r="R142" i="26"/>
  <c r="R141" i="26"/>
  <c r="R140" i="26"/>
  <c r="R139" i="26"/>
  <c r="R138" i="26"/>
  <c r="R137" i="26"/>
  <c r="R136" i="26"/>
  <c r="R135" i="26"/>
  <c r="R134" i="26"/>
  <c r="R133" i="26"/>
  <c r="R132" i="26"/>
  <c r="R131" i="26"/>
  <c r="R130" i="26"/>
  <c r="R129" i="26"/>
  <c r="R128" i="26"/>
  <c r="R127" i="26"/>
  <c r="R126" i="26"/>
  <c r="R125" i="26"/>
  <c r="R124" i="26"/>
  <c r="R123" i="26"/>
  <c r="R122" i="26"/>
  <c r="R121" i="26"/>
  <c r="R120" i="26"/>
  <c r="R119" i="26"/>
  <c r="R118" i="26"/>
  <c r="R117" i="26"/>
  <c r="R116" i="26"/>
  <c r="R115" i="26"/>
  <c r="R114" i="26"/>
  <c r="R113" i="26"/>
  <c r="R112" i="26"/>
  <c r="R111" i="26"/>
  <c r="R110" i="26"/>
  <c r="R109" i="26"/>
  <c r="R108" i="26"/>
  <c r="R107" i="26"/>
  <c r="R106" i="26"/>
  <c r="R105" i="26"/>
  <c r="R104" i="26"/>
  <c r="R103" i="26"/>
  <c r="R102" i="26"/>
  <c r="R101" i="26"/>
  <c r="R100" i="26"/>
  <c r="R99" i="26"/>
  <c r="R98" i="26"/>
  <c r="R97" i="26"/>
  <c r="R96" i="26"/>
  <c r="R95" i="26"/>
  <c r="R94" i="26"/>
  <c r="R93" i="26"/>
  <c r="R92" i="26"/>
  <c r="R91" i="26"/>
  <c r="R90" i="26"/>
  <c r="R89" i="26"/>
  <c r="R88" i="26"/>
  <c r="R87" i="26"/>
  <c r="R86" i="26"/>
  <c r="R85" i="26"/>
  <c r="R84" i="26"/>
  <c r="R83" i="26"/>
  <c r="R82" i="26"/>
  <c r="R81" i="26"/>
  <c r="R80" i="26"/>
  <c r="R79" i="26"/>
  <c r="R78" i="26"/>
  <c r="R77" i="26"/>
  <c r="R76" i="26"/>
  <c r="R75" i="26"/>
  <c r="R74" i="26"/>
  <c r="R73" i="26"/>
  <c r="R72" i="26"/>
  <c r="R71" i="26"/>
  <c r="R70" i="26"/>
  <c r="R69" i="26"/>
  <c r="R68" i="26"/>
  <c r="R67" i="26"/>
  <c r="R66" i="26"/>
  <c r="R65" i="26"/>
  <c r="R64" i="26"/>
  <c r="R63" i="26"/>
  <c r="R62" i="26"/>
  <c r="R61" i="26"/>
  <c r="R60" i="26"/>
  <c r="R59" i="26"/>
  <c r="R58" i="26"/>
  <c r="R57" i="26"/>
  <c r="R56" i="26"/>
  <c r="R55" i="26"/>
  <c r="R54" i="26"/>
  <c r="R53" i="26"/>
  <c r="R52" i="26"/>
  <c r="R51" i="26"/>
  <c r="R50" i="26"/>
  <c r="R49" i="26"/>
  <c r="R48" i="26"/>
  <c r="R47" i="26"/>
  <c r="R46" i="26"/>
  <c r="R45" i="26"/>
  <c r="R44" i="26"/>
  <c r="R43" i="26"/>
  <c r="R42" i="26"/>
  <c r="R41" i="26"/>
  <c r="R40" i="26"/>
  <c r="R39" i="26"/>
  <c r="R38" i="26"/>
  <c r="R37" i="26"/>
  <c r="R36" i="26"/>
  <c r="R35" i="26"/>
  <c r="R34" i="26"/>
  <c r="R33" i="26"/>
  <c r="R32" i="26"/>
  <c r="R31" i="26"/>
  <c r="R30" i="26"/>
  <c r="R29" i="26"/>
  <c r="R28" i="26"/>
  <c r="R27" i="26"/>
  <c r="R26" i="26"/>
  <c r="R25" i="26"/>
  <c r="R24" i="26"/>
  <c r="R23" i="26"/>
  <c r="R22" i="26"/>
  <c r="R21" i="26"/>
  <c r="R20" i="26"/>
  <c r="R19" i="26"/>
  <c r="R18" i="26"/>
  <c r="R17" i="26"/>
  <c r="R16" i="26"/>
  <c r="R15" i="26"/>
  <c r="R14" i="26"/>
  <c r="R13" i="26"/>
  <c r="R12" i="26"/>
  <c r="R11" i="26"/>
  <c r="R10" i="26"/>
  <c r="T142" i="3"/>
  <c r="R145" i="3"/>
  <c r="Q143" i="3"/>
  <c r="Q142" i="3"/>
  <c r="P144" i="3"/>
  <c r="O144" i="3"/>
  <c r="O145" i="3"/>
  <c r="N141" i="3"/>
  <c r="N145" i="3"/>
  <c r="M145" i="3"/>
  <c r="L143" i="3"/>
  <c r="L144" i="3"/>
  <c r="K144" i="3"/>
  <c r="K141" i="3"/>
  <c r="J145" i="3"/>
  <c r="I143" i="3"/>
  <c r="I142" i="3"/>
  <c r="G145" i="3"/>
  <c r="G144" i="3"/>
  <c r="O145" i="24"/>
  <c r="N145" i="24"/>
  <c r="M145" i="24"/>
  <c r="L145" i="24"/>
  <c r="K145" i="24"/>
  <c r="O144" i="24"/>
  <c r="N144" i="24"/>
  <c r="M144" i="24"/>
  <c r="L144" i="24"/>
  <c r="K144" i="24"/>
  <c r="O143" i="24"/>
  <c r="N143" i="24"/>
  <c r="M143" i="24"/>
  <c r="L143" i="24"/>
  <c r="K143" i="24"/>
  <c r="O142" i="24"/>
  <c r="N142" i="24"/>
  <c r="M142" i="24"/>
  <c r="L142" i="24"/>
  <c r="K142" i="24"/>
  <c r="O141" i="24"/>
  <c r="N141" i="24"/>
  <c r="M141" i="24"/>
  <c r="L141" i="24"/>
  <c r="K141" i="24"/>
  <c r="O140" i="24"/>
  <c r="N140" i="24"/>
  <c r="M140" i="24"/>
  <c r="L140" i="24"/>
  <c r="K140" i="24"/>
  <c r="O139" i="24"/>
  <c r="N139" i="24"/>
  <c r="M139" i="24"/>
  <c r="L139" i="24"/>
  <c r="K139" i="24"/>
  <c r="O138" i="24"/>
  <c r="N138" i="24"/>
  <c r="M138" i="24"/>
  <c r="L138" i="24"/>
  <c r="K138" i="24"/>
  <c r="O137" i="24"/>
  <c r="N137" i="24"/>
  <c r="M137" i="24"/>
  <c r="L137" i="24"/>
  <c r="K137" i="24"/>
  <c r="O136" i="24"/>
  <c r="N136" i="24"/>
  <c r="M136" i="24"/>
  <c r="L136" i="24"/>
  <c r="K136" i="24"/>
  <c r="O135" i="24"/>
  <c r="N135" i="24"/>
  <c r="M135" i="24"/>
  <c r="L135" i="24"/>
  <c r="K135" i="24"/>
  <c r="O134" i="24"/>
  <c r="N134" i="24"/>
  <c r="M134" i="24"/>
  <c r="L134" i="24"/>
  <c r="K134" i="24"/>
  <c r="O133" i="24"/>
  <c r="N133" i="24"/>
  <c r="M133" i="24"/>
  <c r="L133" i="24"/>
  <c r="K133" i="24"/>
  <c r="O132" i="24"/>
  <c r="N132" i="24"/>
  <c r="M132" i="24"/>
  <c r="L132" i="24"/>
  <c r="K132" i="24"/>
  <c r="O131" i="24"/>
  <c r="N131" i="24"/>
  <c r="M131" i="24"/>
  <c r="L131" i="24"/>
  <c r="K131" i="24"/>
  <c r="O130" i="24"/>
  <c r="N130" i="24"/>
  <c r="M130" i="24"/>
  <c r="L130" i="24"/>
  <c r="K130" i="24"/>
  <c r="O129" i="24"/>
  <c r="N129" i="24"/>
  <c r="M129" i="24"/>
  <c r="L129" i="24"/>
  <c r="K129" i="24"/>
  <c r="O128" i="24"/>
  <c r="N128" i="24"/>
  <c r="M128" i="24"/>
  <c r="L128" i="24"/>
  <c r="K128" i="24"/>
  <c r="O127" i="24"/>
  <c r="N127" i="24"/>
  <c r="M127" i="24"/>
  <c r="L127" i="24"/>
  <c r="K127" i="24"/>
  <c r="O126" i="24"/>
  <c r="N126" i="24"/>
  <c r="M126" i="24"/>
  <c r="L126" i="24"/>
  <c r="K126" i="24"/>
  <c r="O125" i="24"/>
  <c r="N125" i="24"/>
  <c r="M125" i="24"/>
  <c r="L125" i="24"/>
  <c r="K125" i="24"/>
  <c r="O124" i="24"/>
  <c r="N124" i="24"/>
  <c r="M124" i="24"/>
  <c r="L124" i="24"/>
  <c r="K124" i="24"/>
  <c r="O123" i="24"/>
  <c r="N123" i="24"/>
  <c r="M123" i="24"/>
  <c r="L123" i="24"/>
  <c r="K123" i="24"/>
  <c r="O122" i="24"/>
  <c r="N122" i="24"/>
  <c r="M122" i="24"/>
  <c r="L122" i="24"/>
  <c r="K122" i="24"/>
  <c r="O121" i="24"/>
  <c r="N121" i="24"/>
  <c r="M121" i="24"/>
  <c r="L121" i="24"/>
  <c r="K121" i="24"/>
  <c r="O120" i="24"/>
  <c r="N120" i="24"/>
  <c r="M120" i="24"/>
  <c r="L120" i="24"/>
  <c r="K120" i="24"/>
  <c r="O119" i="24"/>
  <c r="N119" i="24"/>
  <c r="M119" i="24"/>
  <c r="L119" i="24"/>
  <c r="K119" i="24"/>
  <c r="O118" i="24"/>
  <c r="N118" i="24"/>
  <c r="M118" i="24"/>
  <c r="L118" i="24"/>
  <c r="K118" i="24"/>
  <c r="O117" i="24"/>
  <c r="N117" i="24"/>
  <c r="M117" i="24"/>
  <c r="L117" i="24"/>
  <c r="K117" i="24"/>
  <c r="O116" i="24"/>
  <c r="N116" i="24"/>
  <c r="M116" i="24"/>
  <c r="L116" i="24"/>
  <c r="K116" i="24"/>
  <c r="O115" i="24"/>
  <c r="N115" i="24"/>
  <c r="M115" i="24"/>
  <c r="L115" i="24"/>
  <c r="K115" i="24"/>
  <c r="O114" i="24"/>
  <c r="N114" i="24"/>
  <c r="M114" i="24"/>
  <c r="L114" i="24"/>
  <c r="K114" i="24"/>
  <c r="O113" i="24"/>
  <c r="N113" i="24"/>
  <c r="M113" i="24"/>
  <c r="L113" i="24"/>
  <c r="K113" i="24"/>
  <c r="O112" i="24"/>
  <c r="N112" i="24"/>
  <c r="M112" i="24"/>
  <c r="L112" i="24"/>
  <c r="K112" i="24"/>
  <c r="O111" i="24"/>
  <c r="N111" i="24"/>
  <c r="M111" i="24"/>
  <c r="L111" i="24"/>
  <c r="K111" i="24"/>
  <c r="O110" i="24"/>
  <c r="N110" i="24"/>
  <c r="M110" i="24"/>
  <c r="L110" i="24"/>
  <c r="K110" i="24"/>
  <c r="O109" i="24"/>
  <c r="N109" i="24"/>
  <c r="M109" i="24"/>
  <c r="L109" i="24"/>
  <c r="K109" i="24"/>
  <c r="O108" i="24"/>
  <c r="N108" i="24"/>
  <c r="M108" i="24"/>
  <c r="L108" i="24"/>
  <c r="K108" i="24"/>
  <c r="O107" i="24"/>
  <c r="N107" i="24"/>
  <c r="M107" i="24"/>
  <c r="L107" i="24"/>
  <c r="K107" i="24"/>
  <c r="O106" i="24"/>
  <c r="N106" i="24"/>
  <c r="M106" i="24"/>
  <c r="L106" i="24"/>
  <c r="K106" i="24"/>
  <c r="O105" i="24"/>
  <c r="N105" i="24"/>
  <c r="M105" i="24"/>
  <c r="L105" i="24"/>
  <c r="K105" i="24"/>
  <c r="O104" i="24"/>
  <c r="N104" i="24"/>
  <c r="M104" i="24"/>
  <c r="L104" i="24"/>
  <c r="K104" i="24"/>
  <c r="O103" i="24"/>
  <c r="N103" i="24"/>
  <c r="M103" i="24"/>
  <c r="L103" i="24"/>
  <c r="K103" i="24"/>
  <c r="O102" i="24"/>
  <c r="N102" i="24"/>
  <c r="M102" i="24"/>
  <c r="L102" i="24"/>
  <c r="K102" i="24"/>
  <c r="O101" i="24"/>
  <c r="N101" i="24"/>
  <c r="M101" i="24"/>
  <c r="L101" i="24"/>
  <c r="K101" i="24"/>
  <c r="O100" i="24"/>
  <c r="N100" i="24"/>
  <c r="M100" i="24"/>
  <c r="L100" i="24"/>
  <c r="K100" i="24"/>
  <c r="O99" i="24"/>
  <c r="N99" i="24"/>
  <c r="M99" i="24"/>
  <c r="L99" i="24"/>
  <c r="K99" i="24"/>
  <c r="O98" i="24"/>
  <c r="N98" i="24"/>
  <c r="M98" i="24"/>
  <c r="L98" i="24"/>
  <c r="K98" i="24"/>
  <c r="O97" i="24"/>
  <c r="N97" i="24"/>
  <c r="M97" i="24"/>
  <c r="L97" i="24"/>
  <c r="K97" i="24"/>
  <c r="O96" i="24"/>
  <c r="N96" i="24"/>
  <c r="M96" i="24"/>
  <c r="L96" i="24"/>
  <c r="K96" i="24"/>
  <c r="O95" i="24"/>
  <c r="N95" i="24"/>
  <c r="M95" i="24"/>
  <c r="L95" i="24"/>
  <c r="K95" i="24"/>
  <c r="O94" i="24"/>
  <c r="N94" i="24"/>
  <c r="M94" i="24"/>
  <c r="L94" i="24"/>
  <c r="K94" i="24"/>
  <c r="O93" i="24"/>
  <c r="N93" i="24"/>
  <c r="M93" i="24"/>
  <c r="L93" i="24"/>
  <c r="K93" i="24"/>
  <c r="O92" i="24"/>
  <c r="N92" i="24"/>
  <c r="M92" i="24"/>
  <c r="L92" i="24"/>
  <c r="K92" i="24"/>
  <c r="O91" i="24"/>
  <c r="N91" i="24"/>
  <c r="M91" i="24"/>
  <c r="L91" i="24"/>
  <c r="K91" i="24"/>
  <c r="O90" i="24"/>
  <c r="N90" i="24"/>
  <c r="M90" i="24"/>
  <c r="L90" i="24"/>
  <c r="K90" i="24"/>
  <c r="O89" i="24"/>
  <c r="N89" i="24"/>
  <c r="M89" i="24"/>
  <c r="L89" i="24"/>
  <c r="K89" i="24"/>
  <c r="O88" i="24"/>
  <c r="N88" i="24"/>
  <c r="M88" i="24"/>
  <c r="L88" i="24"/>
  <c r="K88" i="24"/>
  <c r="O87" i="24"/>
  <c r="N87" i="24"/>
  <c r="M87" i="24"/>
  <c r="L87" i="24"/>
  <c r="K87" i="24"/>
  <c r="O86" i="24"/>
  <c r="N86" i="24"/>
  <c r="M86" i="24"/>
  <c r="L86" i="24"/>
  <c r="K86" i="24"/>
  <c r="O85" i="24"/>
  <c r="N85" i="24"/>
  <c r="M85" i="24"/>
  <c r="L85" i="24"/>
  <c r="K85" i="24"/>
  <c r="O84" i="24"/>
  <c r="N84" i="24"/>
  <c r="M84" i="24"/>
  <c r="L84" i="24"/>
  <c r="K84" i="24"/>
  <c r="O83" i="24"/>
  <c r="N83" i="24"/>
  <c r="M83" i="24"/>
  <c r="L83" i="24"/>
  <c r="K83" i="24"/>
  <c r="O82" i="24"/>
  <c r="N82" i="24"/>
  <c r="M82" i="24"/>
  <c r="L82" i="24"/>
  <c r="K82" i="24"/>
  <c r="O81" i="24"/>
  <c r="N81" i="24"/>
  <c r="M81" i="24"/>
  <c r="L81" i="24"/>
  <c r="K81" i="24"/>
  <c r="O80" i="24"/>
  <c r="N80" i="24"/>
  <c r="M80" i="24"/>
  <c r="L80" i="24"/>
  <c r="K80" i="24"/>
  <c r="O79" i="24"/>
  <c r="N79" i="24"/>
  <c r="M79" i="24"/>
  <c r="L79" i="24"/>
  <c r="K79" i="24"/>
  <c r="O78" i="24"/>
  <c r="N78" i="24"/>
  <c r="M78" i="24"/>
  <c r="L78" i="24"/>
  <c r="K78" i="24"/>
  <c r="O77" i="24"/>
  <c r="N77" i="24"/>
  <c r="M77" i="24"/>
  <c r="L77" i="24"/>
  <c r="K77" i="24"/>
  <c r="O76" i="24"/>
  <c r="N76" i="24"/>
  <c r="M76" i="24"/>
  <c r="L76" i="24"/>
  <c r="K76" i="24"/>
  <c r="O75" i="24"/>
  <c r="N75" i="24"/>
  <c r="M75" i="24"/>
  <c r="L75" i="24"/>
  <c r="K75" i="24"/>
  <c r="O74" i="24"/>
  <c r="N74" i="24"/>
  <c r="M74" i="24"/>
  <c r="L74" i="24"/>
  <c r="K74" i="24"/>
  <c r="O73" i="24"/>
  <c r="N73" i="24"/>
  <c r="M73" i="24"/>
  <c r="L73" i="24"/>
  <c r="K73" i="24"/>
  <c r="O72" i="24"/>
  <c r="N72" i="24"/>
  <c r="M72" i="24"/>
  <c r="L72" i="24"/>
  <c r="K72" i="24"/>
  <c r="O71" i="24"/>
  <c r="N71" i="24"/>
  <c r="M71" i="24"/>
  <c r="L71" i="24"/>
  <c r="K71" i="24"/>
  <c r="O70" i="24"/>
  <c r="N70" i="24"/>
  <c r="M70" i="24"/>
  <c r="L70" i="24"/>
  <c r="K70" i="24"/>
  <c r="O69" i="24"/>
  <c r="N69" i="24"/>
  <c r="M69" i="24"/>
  <c r="L69" i="24"/>
  <c r="K69" i="24"/>
  <c r="O68" i="24"/>
  <c r="N68" i="24"/>
  <c r="M68" i="24"/>
  <c r="L68" i="24"/>
  <c r="K68" i="24"/>
  <c r="O67" i="24"/>
  <c r="N67" i="24"/>
  <c r="M67" i="24"/>
  <c r="L67" i="24"/>
  <c r="K67" i="24"/>
  <c r="O66" i="24"/>
  <c r="N66" i="24"/>
  <c r="M66" i="24"/>
  <c r="L66" i="24"/>
  <c r="K66" i="24"/>
  <c r="O65" i="24"/>
  <c r="N65" i="24"/>
  <c r="M65" i="24"/>
  <c r="L65" i="24"/>
  <c r="K65" i="24"/>
  <c r="O64" i="24"/>
  <c r="N64" i="24"/>
  <c r="M64" i="24"/>
  <c r="L64" i="24"/>
  <c r="K64" i="24"/>
  <c r="O63" i="24"/>
  <c r="N63" i="24"/>
  <c r="M63" i="24"/>
  <c r="L63" i="24"/>
  <c r="K63" i="24"/>
  <c r="O62" i="24"/>
  <c r="N62" i="24"/>
  <c r="M62" i="24"/>
  <c r="L62" i="24"/>
  <c r="K62" i="24"/>
  <c r="O61" i="24"/>
  <c r="N61" i="24"/>
  <c r="M61" i="24"/>
  <c r="L61" i="24"/>
  <c r="K61" i="24"/>
  <c r="O60" i="24"/>
  <c r="N60" i="24"/>
  <c r="M60" i="24"/>
  <c r="L60" i="24"/>
  <c r="K60" i="24"/>
  <c r="O59" i="24"/>
  <c r="N59" i="24"/>
  <c r="M59" i="24"/>
  <c r="L59" i="24"/>
  <c r="K59" i="24"/>
  <c r="O58" i="24"/>
  <c r="N58" i="24"/>
  <c r="M58" i="24"/>
  <c r="L58" i="24"/>
  <c r="K58" i="24"/>
  <c r="O57" i="24"/>
  <c r="N57" i="24"/>
  <c r="M57" i="24"/>
  <c r="L57" i="24"/>
  <c r="K57" i="24"/>
  <c r="O56" i="24"/>
  <c r="N56" i="24"/>
  <c r="M56" i="24"/>
  <c r="L56" i="24"/>
  <c r="K56" i="24"/>
  <c r="O55" i="24"/>
  <c r="N55" i="24"/>
  <c r="M55" i="24"/>
  <c r="L55" i="24"/>
  <c r="K55" i="24"/>
  <c r="O54" i="24"/>
  <c r="N54" i="24"/>
  <c r="M54" i="24"/>
  <c r="L54" i="24"/>
  <c r="K54" i="24"/>
  <c r="O53" i="24"/>
  <c r="N53" i="24"/>
  <c r="M53" i="24"/>
  <c r="L53" i="24"/>
  <c r="K53" i="24"/>
  <c r="O52" i="24"/>
  <c r="N52" i="24"/>
  <c r="M52" i="24"/>
  <c r="L52" i="24"/>
  <c r="K52" i="24"/>
  <c r="O51" i="24"/>
  <c r="N51" i="24"/>
  <c r="M51" i="24"/>
  <c r="L51" i="24"/>
  <c r="K51" i="24"/>
  <c r="O50" i="24"/>
  <c r="N50" i="24"/>
  <c r="M50" i="24"/>
  <c r="L50" i="24"/>
  <c r="K50" i="24"/>
  <c r="O49" i="24"/>
  <c r="N49" i="24"/>
  <c r="M49" i="24"/>
  <c r="L49" i="24"/>
  <c r="K49" i="24"/>
  <c r="O48" i="24"/>
  <c r="N48" i="24"/>
  <c r="M48" i="24"/>
  <c r="L48" i="24"/>
  <c r="K48" i="24"/>
  <c r="O47" i="24"/>
  <c r="N47" i="24"/>
  <c r="M47" i="24"/>
  <c r="L47" i="24"/>
  <c r="K47" i="24"/>
  <c r="O46" i="24"/>
  <c r="N46" i="24"/>
  <c r="M46" i="24"/>
  <c r="L46" i="24"/>
  <c r="K46" i="24"/>
  <c r="O45" i="24"/>
  <c r="N45" i="24"/>
  <c r="M45" i="24"/>
  <c r="L45" i="24"/>
  <c r="K45" i="24"/>
  <c r="O44" i="24"/>
  <c r="N44" i="24"/>
  <c r="M44" i="24"/>
  <c r="L44" i="24"/>
  <c r="K44" i="24"/>
  <c r="O43" i="24"/>
  <c r="N43" i="24"/>
  <c r="M43" i="24"/>
  <c r="L43" i="24"/>
  <c r="K43" i="24"/>
  <c r="O42" i="24"/>
  <c r="N42" i="24"/>
  <c r="M42" i="24"/>
  <c r="L42" i="24"/>
  <c r="K42" i="24"/>
  <c r="O41" i="24"/>
  <c r="N41" i="24"/>
  <c r="M41" i="24"/>
  <c r="L41" i="24"/>
  <c r="K41" i="24"/>
  <c r="O40" i="24"/>
  <c r="N40" i="24"/>
  <c r="M40" i="24"/>
  <c r="L40" i="24"/>
  <c r="K40" i="24"/>
  <c r="O39" i="24"/>
  <c r="N39" i="24"/>
  <c r="M39" i="24"/>
  <c r="L39" i="24"/>
  <c r="K39" i="24"/>
  <c r="O38" i="24"/>
  <c r="N38" i="24"/>
  <c r="M38" i="24"/>
  <c r="L38" i="24"/>
  <c r="K38" i="24"/>
  <c r="O37" i="24"/>
  <c r="N37" i="24"/>
  <c r="M37" i="24"/>
  <c r="L37" i="24"/>
  <c r="K37" i="24"/>
  <c r="O36" i="24"/>
  <c r="N36" i="24"/>
  <c r="M36" i="24"/>
  <c r="L36" i="24"/>
  <c r="K36" i="24"/>
  <c r="O35" i="24"/>
  <c r="N35" i="24"/>
  <c r="M35" i="24"/>
  <c r="L35" i="24"/>
  <c r="K35" i="24"/>
  <c r="O34" i="24"/>
  <c r="N34" i="24"/>
  <c r="M34" i="24"/>
  <c r="L34" i="24"/>
  <c r="K34" i="24"/>
  <c r="O33" i="24"/>
  <c r="N33" i="24"/>
  <c r="M33" i="24"/>
  <c r="L33" i="24"/>
  <c r="K33" i="24"/>
  <c r="O32" i="24"/>
  <c r="N32" i="24"/>
  <c r="M32" i="24"/>
  <c r="L32" i="24"/>
  <c r="K32" i="24"/>
  <c r="O31" i="24"/>
  <c r="N31" i="24"/>
  <c r="M31" i="24"/>
  <c r="L31" i="24"/>
  <c r="K31" i="24"/>
  <c r="O30" i="24"/>
  <c r="N30" i="24"/>
  <c r="M30" i="24"/>
  <c r="L30" i="24"/>
  <c r="K30" i="24"/>
  <c r="O29" i="24"/>
  <c r="N29" i="24"/>
  <c r="M29" i="24"/>
  <c r="L29" i="24"/>
  <c r="K29" i="24"/>
  <c r="O28" i="24"/>
  <c r="N28" i="24"/>
  <c r="M28" i="24"/>
  <c r="L28" i="24"/>
  <c r="K28" i="24"/>
  <c r="O27" i="24"/>
  <c r="N27" i="24"/>
  <c r="M27" i="24"/>
  <c r="L27" i="24"/>
  <c r="K27" i="24"/>
  <c r="O26" i="24"/>
  <c r="N26" i="24"/>
  <c r="M26" i="24"/>
  <c r="L26" i="24"/>
  <c r="K26" i="24"/>
  <c r="O25" i="24"/>
  <c r="N25" i="24"/>
  <c r="M25" i="24"/>
  <c r="L25" i="24"/>
  <c r="K25" i="24"/>
  <c r="O24" i="24"/>
  <c r="N24" i="24"/>
  <c r="M24" i="24"/>
  <c r="L24" i="24"/>
  <c r="K24" i="24"/>
  <c r="O23" i="24"/>
  <c r="N23" i="24"/>
  <c r="M23" i="24"/>
  <c r="L23" i="24"/>
  <c r="K23" i="24"/>
  <c r="O22" i="24"/>
  <c r="N22" i="24"/>
  <c r="M22" i="24"/>
  <c r="L22" i="24"/>
  <c r="K22" i="24"/>
  <c r="O21" i="24"/>
  <c r="N21" i="24"/>
  <c r="M21" i="24"/>
  <c r="L21" i="24"/>
  <c r="K21" i="24"/>
  <c r="O20" i="24"/>
  <c r="N20" i="24"/>
  <c r="M20" i="24"/>
  <c r="L20" i="24"/>
  <c r="K20" i="24"/>
  <c r="O19" i="24"/>
  <c r="N19" i="24"/>
  <c r="M19" i="24"/>
  <c r="L19" i="24"/>
  <c r="K19" i="24"/>
  <c r="O18" i="24"/>
  <c r="N18" i="24"/>
  <c r="M18" i="24"/>
  <c r="L18" i="24"/>
  <c r="K18" i="24"/>
  <c r="O17" i="24"/>
  <c r="N17" i="24"/>
  <c r="M17" i="24"/>
  <c r="L17" i="24"/>
  <c r="K17" i="24"/>
  <c r="O16" i="24"/>
  <c r="N16" i="24"/>
  <c r="M16" i="24"/>
  <c r="L16" i="24"/>
  <c r="K16" i="24"/>
  <c r="O15" i="24"/>
  <c r="N15" i="24"/>
  <c r="M15" i="24"/>
  <c r="L15" i="24"/>
  <c r="K15" i="24"/>
  <c r="O14" i="24"/>
  <c r="N14" i="24"/>
  <c r="M14" i="24"/>
  <c r="L14" i="24"/>
  <c r="K14" i="24"/>
  <c r="O13" i="24"/>
  <c r="N13" i="24"/>
  <c r="M13" i="24"/>
  <c r="L13" i="24"/>
  <c r="K13" i="24"/>
  <c r="O12" i="24"/>
  <c r="N12" i="24"/>
  <c r="M12" i="24"/>
  <c r="L12" i="24"/>
  <c r="K12" i="24"/>
  <c r="O11" i="24"/>
  <c r="N11" i="24"/>
  <c r="M11" i="24"/>
  <c r="L11" i="24"/>
  <c r="K11" i="24"/>
  <c r="O10" i="24"/>
  <c r="N10" i="24"/>
  <c r="M10" i="24"/>
  <c r="L10" i="24"/>
  <c r="K10" i="24"/>
  <c r="O9" i="24"/>
  <c r="N9" i="24"/>
  <c r="M9" i="24"/>
  <c r="L9" i="24"/>
  <c r="K9" i="24"/>
  <c r="O8" i="24"/>
  <c r="N8" i="24"/>
  <c r="M8" i="24"/>
  <c r="L8" i="24"/>
  <c r="K8" i="24"/>
  <c r="O7" i="24"/>
  <c r="N7" i="24"/>
  <c r="M7" i="24"/>
  <c r="L7" i="24"/>
  <c r="K7" i="24"/>
  <c r="O6" i="24"/>
  <c r="N6" i="24"/>
  <c r="M6" i="24"/>
  <c r="L6" i="24"/>
  <c r="K6" i="24"/>
  <c r="O5" i="24"/>
  <c r="N5" i="24"/>
  <c r="M5" i="24"/>
  <c r="L5" i="24"/>
  <c r="K5" i="24"/>
  <c r="O4" i="24"/>
  <c r="N4" i="24"/>
  <c r="M4" i="24"/>
  <c r="L4" i="24"/>
  <c r="K4" i="24"/>
  <c r="O145" i="23"/>
  <c r="N145" i="23"/>
  <c r="M145" i="23"/>
  <c r="L145" i="23"/>
  <c r="K145" i="23"/>
  <c r="O144" i="23"/>
  <c r="N144" i="23"/>
  <c r="M144" i="23"/>
  <c r="L144" i="23"/>
  <c r="K144" i="23"/>
  <c r="O143" i="23"/>
  <c r="N143" i="23"/>
  <c r="M143" i="23"/>
  <c r="L143" i="23"/>
  <c r="K143" i="23"/>
  <c r="O142" i="23"/>
  <c r="N142" i="23"/>
  <c r="M142" i="23"/>
  <c r="L142" i="23"/>
  <c r="K142" i="23"/>
  <c r="O141" i="23"/>
  <c r="N141" i="23"/>
  <c r="M141" i="23"/>
  <c r="L141" i="23"/>
  <c r="K141" i="23"/>
  <c r="O140" i="23"/>
  <c r="N140" i="23"/>
  <c r="M140" i="23"/>
  <c r="L140" i="23"/>
  <c r="K140" i="23"/>
  <c r="O139" i="23"/>
  <c r="N139" i="23"/>
  <c r="M139" i="23"/>
  <c r="L139" i="23"/>
  <c r="K139" i="23"/>
  <c r="O138" i="23"/>
  <c r="N138" i="23"/>
  <c r="M138" i="23"/>
  <c r="L138" i="23"/>
  <c r="K138" i="23"/>
  <c r="O137" i="23"/>
  <c r="N137" i="23"/>
  <c r="M137" i="23"/>
  <c r="L137" i="23"/>
  <c r="K137" i="23"/>
  <c r="O136" i="23"/>
  <c r="N136" i="23"/>
  <c r="M136" i="23"/>
  <c r="L136" i="23"/>
  <c r="K136" i="23"/>
  <c r="O135" i="23"/>
  <c r="N135" i="23"/>
  <c r="M135" i="23"/>
  <c r="L135" i="23"/>
  <c r="K135" i="23"/>
  <c r="O134" i="23"/>
  <c r="N134" i="23"/>
  <c r="M134" i="23"/>
  <c r="L134" i="23"/>
  <c r="K134" i="23"/>
  <c r="O133" i="23"/>
  <c r="N133" i="23"/>
  <c r="M133" i="23"/>
  <c r="L133" i="23"/>
  <c r="K133" i="23"/>
  <c r="O132" i="23"/>
  <c r="N132" i="23"/>
  <c r="M132" i="23"/>
  <c r="L132" i="23"/>
  <c r="K132" i="23"/>
  <c r="O131" i="23"/>
  <c r="N131" i="23"/>
  <c r="M131" i="23"/>
  <c r="L131" i="23"/>
  <c r="K131" i="23"/>
  <c r="O130" i="23"/>
  <c r="N130" i="23"/>
  <c r="M130" i="23"/>
  <c r="L130" i="23"/>
  <c r="K130" i="23"/>
  <c r="O129" i="23"/>
  <c r="N129" i="23"/>
  <c r="M129" i="23"/>
  <c r="L129" i="23"/>
  <c r="K129" i="23"/>
  <c r="O128" i="23"/>
  <c r="N128" i="23"/>
  <c r="M128" i="23"/>
  <c r="L128" i="23"/>
  <c r="K128" i="23"/>
  <c r="O127" i="23"/>
  <c r="N127" i="23"/>
  <c r="M127" i="23"/>
  <c r="L127" i="23"/>
  <c r="K127" i="23"/>
  <c r="O126" i="23"/>
  <c r="N126" i="23"/>
  <c r="M126" i="23"/>
  <c r="L126" i="23"/>
  <c r="K126" i="23"/>
  <c r="O125" i="23"/>
  <c r="N125" i="23"/>
  <c r="M125" i="23"/>
  <c r="L125" i="23"/>
  <c r="K125" i="23"/>
  <c r="O124" i="23"/>
  <c r="N124" i="23"/>
  <c r="M124" i="23"/>
  <c r="L124" i="23"/>
  <c r="K124" i="23"/>
  <c r="O123" i="23"/>
  <c r="N123" i="23"/>
  <c r="M123" i="23"/>
  <c r="L123" i="23"/>
  <c r="K123" i="23"/>
  <c r="O122" i="23"/>
  <c r="N122" i="23"/>
  <c r="M122" i="23"/>
  <c r="L122" i="23"/>
  <c r="K122" i="23"/>
  <c r="O121" i="23"/>
  <c r="N121" i="23"/>
  <c r="M121" i="23"/>
  <c r="L121" i="23"/>
  <c r="K121" i="23"/>
  <c r="O120" i="23"/>
  <c r="N120" i="23"/>
  <c r="M120" i="23"/>
  <c r="L120" i="23"/>
  <c r="K120" i="23"/>
  <c r="O119" i="23"/>
  <c r="N119" i="23"/>
  <c r="M119" i="23"/>
  <c r="L119" i="23"/>
  <c r="K119" i="23"/>
  <c r="O118" i="23"/>
  <c r="N118" i="23"/>
  <c r="M118" i="23"/>
  <c r="L118" i="23"/>
  <c r="K118" i="23"/>
  <c r="O117" i="23"/>
  <c r="N117" i="23"/>
  <c r="M117" i="23"/>
  <c r="L117" i="23"/>
  <c r="K117" i="23"/>
  <c r="O116" i="23"/>
  <c r="N116" i="23"/>
  <c r="M116" i="23"/>
  <c r="L116" i="23"/>
  <c r="K116" i="23"/>
  <c r="O115" i="23"/>
  <c r="N115" i="23"/>
  <c r="M115" i="23"/>
  <c r="L115" i="23"/>
  <c r="K115" i="23"/>
  <c r="O114" i="23"/>
  <c r="N114" i="23"/>
  <c r="M114" i="23"/>
  <c r="L114" i="23"/>
  <c r="K114" i="23"/>
  <c r="O113" i="23"/>
  <c r="N113" i="23"/>
  <c r="M113" i="23"/>
  <c r="L113" i="23"/>
  <c r="K113" i="23"/>
  <c r="O112" i="23"/>
  <c r="N112" i="23"/>
  <c r="M112" i="23"/>
  <c r="L112" i="23"/>
  <c r="K112" i="23"/>
  <c r="O111" i="23"/>
  <c r="N111" i="23"/>
  <c r="M111" i="23"/>
  <c r="L111" i="23"/>
  <c r="K111" i="23"/>
  <c r="O110" i="23"/>
  <c r="N110" i="23"/>
  <c r="M110" i="23"/>
  <c r="L110" i="23"/>
  <c r="K110" i="23"/>
  <c r="O109" i="23"/>
  <c r="N109" i="23"/>
  <c r="M109" i="23"/>
  <c r="L109" i="23"/>
  <c r="K109" i="23"/>
  <c r="O108" i="23"/>
  <c r="N108" i="23"/>
  <c r="M108" i="23"/>
  <c r="L108" i="23"/>
  <c r="K108" i="23"/>
  <c r="O107" i="23"/>
  <c r="N107" i="23"/>
  <c r="M107" i="23"/>
  <c r="L107" i="23"/>
  <c r="K107" i="23"/>
  <c r="O106" i="23"/>
  <c r="N106" i="23"/>
  <c r="M106" i="23"/>
  <c r="L106" i="23"/>
  <c r="K106" i="23"/>
  <c r="O105" i="23"/>
  <c r="N105" i="23"/>
  <c r="M105" i="23"/>
  <c r="L105" i="23"/>
  <c r="K105" i="23"/>
  <c r="O104" i="23"/>
  <c r="N104" i="23"/>
  <c r="M104" i="23"/>
  <c r="L104" i="23"/>
  <c r="K104" i="23"/>
  <c r="O103" i="23"/>
  <c r="N103" i="23"/>
  <c r="M103" i="23"/>
  <c r="L103" i="23"/>
  <c r="K103" i="23"/>
  <c r="O102" i="23"/>
  <c r="N102" i="23"/>
  <c r="M102" i="23"/>
  <c r="L102" i="23"/>
  <c r="K102" i="23"/>
  <c r="O101" i="23"/>
  <c r="N101" i="23"/>
  <c r="M101" i="23"/>
  <c r="L101" i="23"/>
  <c r="K101" i="23"/>
  <c r="O100" i="23"/>
  <c r="N100" i="23"/>
  <c r="M100" i="23"/>
  <c r="L100" i="23"/>
  <c r="K100" i="23"/>
  <c r="O99" i="23"/>
  <c r="N99" i="23"/>
  <c r="M99" i="23"/>
  <c r="L99" i="23"/>
  <c r="K99" i="23"/>
  <c r="O98" i="23"/>
  <c r="N98" i="23"/>
  <c r="M98" i="23"/>
  <c r="L98" i="23"/>
  <c r="K98" i="23"/>
  <c r="O97" i="23"/>
  <c r="N97" i="23"/>
  <c r="M97" i="23"/>
  <c r="L97" i="23"/>
  <c r="K97" i="23"/>
  <c r="O96" i="23"/>
  <c r="N96" i="23"/>
  <c r="M96" i="23"/>
  <c r="L96" i="23"/>
  <c r="K96" i="23"/>
  <c r="O95" i="23"/>
  <c r="N95" i="23"/>
  <c r="M95" i="23"/>
  <c r="L95" i="23"/>
  <c r="K95" i="23"/>
  <c r="O94" i="23"/>
  <c r="N94" i="23"/>
  <c r="M94" i="23"/>
  <c r="L94" i="23"/>
  <c r="K94" i="23"/>
  <c r="O93" i="23"/>
  <c r="N93" i="23"/>
  <c r="M93" i="23"/>
  <c r="L93" i="23"/>
  <c r="K93" i="23"/>
  <c r="O92" i="23"/>
  <c r="N92" i="23"/>
  <c r="M92" i="23"/>
  <c r="L92" i="23"/>
  <c r="K92" i="23"/>
  <c r="O91" i="23"/>
  <c r="N91" i="23"/>
  <c r="M91" i="23"/>
  <c r="L91" i="23"/>
  <c r="K91" i="23"/>
  <c r="O90" i="23"/>
  <c r="N90" i="23"/>
  <c r="M90" i="23"/>
  <c r="L90" i="23"/>
  <c r="K90" i="23"/>
  <c r="O89" i="23"/>
  <c r="N89" i="23"/>
  <c r="M89" i="23"/>
  <c r="L89" i="23"/>
  <c r="K89" i="23"/>
  <c r="O88" i="23"/>
  <c r="N88" i="23"/>
  <c r="M88" i="23"/>
  <c r="L88" i="23"/>
  <c r="K88" i="23"/>
  <c r="O87" i="23"/>
  <c r="N87" i="23"/>
  <c r="M87" i="23"/>
  <c r="L87" i="23"/>
  <c r="K87" i="23"/>
  <c r="O86" i="23"/>
  <c r="N86" i="23"/>
  <c r="M86" i="23"/>
  <c r="L86" i="23"/>
  <c r="K86" i="23"/>
  <c r="O85" i="23"/>
  <c r="N85" i="23"/>
  <c r="M85" i="23"/>
  <c r="L85" i="23"/>
  <c r="K85" i="23"/>
  <c r="O84" i="23"/>
  <c r="N84" i="23"/>
  <c r="M84" i="23"/>
  <c r="L84" i="23"/>
  <c r="K84" i="23"/>
  <c r="O83" i="23"/>
  <c r="N83" i="23"/>
  <c r="M83" i="23"/>
  <c r="L83" i="23"/>
  <c r="K83" i="23"/>
  <c r="O82" i="23"/>
  <c r="N82" i="23"/>
  <c r="M82" i="23"/>
  <c r="L82" i="23"/>
  <c r="K82" i="23"/>
  <c r="O81" i="23"/>
  <c r="N81" i="23"/>
  <c r="M81" i="23"/>
  <c r="L81" i="23"/>
  <c r="K81" i="23"/>
  <c r="O80" i="23"/>
  <c r="N80" i="23"/>
  <c r="M80" i="23"/>
  <c r="L80" i="23"/>
  <c r="K80" i="23"/>
  <c r="O79" i="23"/>
  <c r="N79" i="23"/>
  <c r="M79" i="23"/>
  <c r="L79" i="23"/>
  <c r="K79" i="23"/>
  <c r="O78" i="23"/>
  <c r="N78" i="23"/>
  <c r="M78" i="23"/>
  <c r="L78" i="23"/>
  <c r="K78" i="23"/>
  <c r="O77" i="23"/>
  <c r="N77" i="23"/>
  <c r="M77" i="23"/>
  <c r="L77" i="23"/>
  <c r="K77" i="23"/>
  <c r="O76" i="23"/>
  <c r="N76" i="23"/>
  <c r="M76" i="23"/>
  <c r="L76" i="23"/>
  <c r="K76" i="23"/>
  <c r="O75" i="23"/>
  <c r="N75" i="23"/>
  <c r="M75" i="23"/>
  <c r="L75" i="23"/>
  <c r="K75" i="23"/>
  <c r="O74" i="23"/>
  <c r="N74" i="23"/>
  <c r="M74" i="23"/>
  <c r="L74" i="23"/>
  <c r="K74" i="23"/>
  <c r="O73" i="23"/>
  <c r="N73" i="23"/>
  <c r="M73" i="23"/>
  <c r="L73" i="23"/>
  <c r="K73" i="23"/>
  <c r="O72" i="23"/>
  <c r="N72" i="23"/>
  <c r="M72" i="23"/>
  <c r="L72" i="23"/>
  <c r="K72" i="23"/>
  <c r="O71" i="23"/>
  <c r="N71" i="23"/>
  <c r="M71" i="23"/>
  <c r="L71" i="23"/>
  <c r="K71" i="23"/>
  <c r="O70" i="23"/>
  <c r="N70" i="23"/>
  <c r="M70" i="23"/>
  <c r="L70" i="23"/>
  <c r="K70" i="23"/>
  <c r="O69" i="23"/>
  <c r="N69" i="23"/>
  <c r="M69" i="23"/>
  <c r="L69" i="23"/>
  <c r="K69" i="23"/>
  <c r="O68" i="23"/>
  <c r="N68" i="23"/>
  <c r="M68" i="23"/>
  <c r="L68" i="23"/>
  <c r="K68" i="23"/>
  <c r="O67" i="23"/>
  <c r="N67" i="23"/>
  <c r="M67" i="23"/>
  <c r="L67" i="23"/>
  <c r="K67" i="23"/>
  <c r="O66" i="23"/>
  <c r="N66" i="23"/>
  <c r="M66" i="23"/>
  <c r="L66" i="23"/>
  <c r="K66" i="23"/>
  <c r="O65" i="23"/>
  <c r="N65" i="23"/>
  <c r="M65" i="23"/>
  <c r="L65" i="23"/>
  <c r="K65" i="23"/>
  <c r="O64" i="23"/>
  <c r="N64" i="23"/>
  <c r="M64" i="23"/>
  <c r="L64" i="23"/>
  <c r="K64" i="23"/>
  <c r="O63" i="23"/>
  <c r="N63" i="23"/>
  <c r="M63" i="23"/>
  <c r="L63" i="23"/>
  <c r="K63" i="23"/>
  <c r="O62" i="23"/>
  <c r="N62" i="23"/>
  <c r="M62" i="23"/>
  <c r="L62" i="23"/>
  <c r="K62" i="23"/>
  <c r="O61" i="23"/>
  <c r="N61" i="23"/>
  <c r="M61" i="23"/>
  <c r="L61" i="23"/>
  <c r="K61" i="23"/>
  <c r="O60" i="23"/>
  <c r="N60" i="23"/>
  <c r="M60" i="23"/>
  <c r="L60" i="23"/>
  <c r="K60" i="23"/>
  <c r="O59" i="23"/>
  <c r="N59" i="23"/>
  <c r="M59" i="23"/>
  <c r="L59" i="23"/>
  <c r="K59" i="23"/>
  <c r="O58" i="23"/>
  <c r="N58" i="23"/>
  <c r="M58" i="23"/>
  <c r="L58" i="23"/>
  <c r="K58" i="23"/>
  <c r="O57" i="23"/>
  <c r="N57" i="23"/>
  <c r="M57" i="23"/>
  <c r="L57" i="23"/>
  <c r="K57" i="23"/>
  <c r="O56" i="23"/>
  <c r="N56" i="23"/>
  <c r="M56" i="23"/>
  <c r="L56" i="23"/>
  <c r="K56" i="23"/>
  <c r="O55" i="23"/>
  <c r="N55" i="23"/>
  <c r="M55" i="23"/>
  <c r="L55" i="23"/>
  <c r="K55" i="23"/>
  <c r="O54" i="23"/>
  <c r="N54" i="23"/>
  <c r="M54" i="23"/>
  <c r="L54" i="23"/>
  <c r="K54" i="23"/>
  <c r="O53" i="23"/>
  <c r="N53" i="23"/>
  <c r="M53" i="23"/>
  <c r="L53" i="23"/>
  <c r="K53" i="23"/>
  <c r="O52" i="23"/>
  <c r="N52" i="23"/>
  <c r="M52" i="23"/>
  <c r="L52" i="23"/>
  <c r="K52" i="23"/>
  <c r="O51" i="23"/>
  <c r="N51" i="23"/>
  <c r="M51" i="23"/>
  <c r="L51" i="23"/>
  <c r="K51" i="23"/>
  <c r="O50" i="23"/>
  <c r="N50" i="23"/>
  <c r="M50" i="23"/>
  <c r="L50" i="23"/>
  <c r="K50" i="23"/>
  <c r="O49" i="23"/>
  <c r="N49" i="23"/>
  <c r="M49" i="23"/>
  <c r="L49" i="23"/>
  <c r="K49" i="23"/>
  <c r="O48" i="23"/>
  <c r="N48" i="23"/>
  <c r="M48" i="23"/>
  <c r="L48" i="23"/>
  <c r="K48" i="23"/>
  <c r="O47" i="23"/>
  <c r="N47" i="23"/>
  <c r="M47" i="23"/>
  <c r="L47" i="23"/>
  <c r="K47" i="23"/>
  <c r="O46" i="23"/>
  <c r="N46" i="23"/>
  <c r="M46" i="23"/>
  <c r="L46" i="23"/>
  <c r="K46" i="23"/>
  <c r="O45" i="23"/>
  <c r="N45" i="23"/>
  <c r="M45" i="23"/>
  <c r="L45" i="23"/>
  <c r="K45" i="23"/>
  <c r="O44" i="23"/>
  <c r="N44" i="23"/>
  <c r="M44" i="23"/>
  <c r="L44" i="23"/>
  <c r="K44" i="23"/>
  <c r="O43" i="23"/>
  <c r="N43" i="23"/>
  <c r="M43" i="23"/>
  <c r="L43" i="23"/>
  <c r="K43" i="23"/>
  <c r="O42" i="23"/>
  <c r="N42" i="23"/>
  <c r="M42" i="23"/>
  <c r="L42" i="23"/>
  <c r="K42" i="23"/>
  <c r="O41" i="23"/>
  <c r="N41" i="23"/>
  <c r="M41" i="23"/>
  <c r="L41" i="23"/>
  <c r="K41" i="23"/>
  <c r="O40" i="23"/>
  <c r="N40" i="23"/>
  <c r="M40" i="23"/>
  <c r="L40" i="23"/>
  <c r="K40" i="23"/>
  <c r="O39" i="23"/>
  <c r="N39" i="23"/>
  <c r="M39" i="23"/>
  <c r="L39" i="23"/>
  <c r="K39" i="23"/>
  <c r="O38" i="23"/>
  <c r="N38" i="23"/>
  <c r="M38" i="23"/>
  <c r="L38" i="23"/>
  <c r="K38" i="23"/>
  <c r="O37" i="23"/>
  <c r="N37" i="23"/>
  <c r="M37" i="23"/>
  <c r="L37" i="23"/>
  <c r="K37" i="23"/>
  <c r="O36" i="23"/>
  <c r="N36" i="23"/>
  <c r="M36" i="23"/>
  <c r="L36" i="23"/>
  <c r="K36" i="23"/>
  <c r="O35" i="23"/>
  <c r="N35" i="23"/>
  <c r="M35" i="23"/>
  <c r="L35" i="23"/>
  <c r="K35" i="23"/>
  <c r="O34" i="23"/>
  <c r="N34" i="23"/>
  <c r="M34" i="23"/>
  <c r="L34" i="23"/>
  <c r="K34" i="23"/>
  <c r="O33" i="23"/>
  <c r="N33" i="23"/>
  <c r="M33" i="23"/>
  <c r="L33" i="23"/>
  <c r="K33" i="23"/>
  <c r="O32" i="23"/>
  <c r="N32" i="23"/>
  <c r="M32" i="23"/>
  <c r="L32" i="23"/>
  <c r="K32" i="23"/>
  <c r="O31" i="23"/>
  <c r="N31" i="23"/>
  <c r="M31" i="23"/>
  <c r="L31" i="23"/>
  <c r="K31" i="23"/>
  <c r="O30" i="23"/>
  <c r="N30" i="23"/>
  <c r="M30" i="23"/>
  <c r="L30" i="23"/>
  <c r="K30" i="23"/>
  <c r="O29" i="23"/>
  <c r="N29" i="23"/>
  <c r="M29" i="23"/>
  <c r="L29" i="23"/>
  <c r="K29" i="23"/>
  <c r="O28" i="23"/>
  <c r="N28" i="23"/>
  <c r="M28" i="23"/>
  <c r="L28" i="23"/>
  <c r="K28" i="23"/>
  <c r="O27" i="23"/>
  <c r="N27" i="23"/>
  <c r="M27" i="23"/>
  <c r="L27" i="23"/>
  <c r="K27" i="23"/>
  <c r="O26" i="23"/>
  <c r="N26" i="23"/>
  <c r="M26" i="23"/>
  <c r="L26" i="23"/>
  <c r="K26" i="23"/>
  <c r="O25" i="23"/>
  <c r="N25" i="23"/>
  <c r="M25" i="23"/>
  <c r="L25" i="23"/>
  <c r="K25" i="23"/>
  <c r="O24" i="23"/>
  <c r="N24" i="23"/>
  <c r="M24" i="23"/>
  <c r="L24" i="23"/>
  <c r="K24" i="23"/>
  <c r="O23" i="23"/>
  <c r="N23" i="23"/>
  <c r="M23" i="23"/>
  <c r="L23" i="23"/>
  <c r="K23" i="23"/>
  <c r="O22" i="23"/>
  <c r="N22" i="23"/>
  <c r="M22" i="23"/>
  <c r="L22" i="23"/>
  <c r="K22" i="23"/>
  <c r="O21" i="23"/>
  <c r="N21" i="23"/>
  <c r="M21" i="23"/>
  <c r="L21" i="23"/>
  <c r="K21" i="23"/>
  <c r="O20" i="23"/>
  <c r="N20" i="23"/>
  <c r="M20" i="23"/>
  <c r="L20" i="23"/>
  <c r="K20" i="23"/>
  <c r="O19" i="23"/>
  <c r="N19" i="23"/>
  <c r="M19" i="23"/>
  <c r="L19" i="23"/>
  <c r="K19" i="23"/>
  <c r="O18" i="23"/>
  <c r="N18" i="23"/>
  <c r="M18" i="23"/>
  <c r="L18" i="23"/>
  <c r="K18" i="23"/>
  <c r="O17" i="23"/>
  <c r="N17" i="23"/>
  <c r="M17" i="23"/>
  <c r="L17" i="23"/>
  <c r="K17" i="23"/>
  <c r="O16" i="23"/>
  <c r="N16" i="23"/>
  <c r="M16" i="23"/>
  <c r="L16" i="23"/>
  <c r="K16" i="23"/>
  <c r="O15" i="23"/>
  <c r="N15" i="23"/>
  <c r="M15" i="23"/>
  <c r="L15" i="23"/>
  <c r="K15" i="23"/>
  <c r="O14" i="23"/>
  <c r="N14" i="23"/>
  <c r="M14" i="23"/>
  <c r="L14" i="23"/>
  <c r="K14" i="23"/>
  <c r="O13" i="23"/>
  <c r="N13" i="23"/>
  <c r="M13" i="23"/>
  <c r="L13" i="23"/>
  <c r="K13" i="23"/>
  <c r="O12" i="23"/>
  <c r="N12" i="23"/>
  <c r="M12" i="23"/>
  <c r="L12" i="23"/>
  <c r="K12" i="23"/>
  <c r="O11" i="23"/>
  <c r="N11" i="23"/>
  <c r="M11" i="23"/>
  <c r="L11" i="23"/>
  <c r="K11" i="23"/>
  <c r="O10" i="23"/>
  <c r="N10" i="23"/>
  <c r="M10" i="23"/>
  <c r="L10" i="23"/>
  <c r="K10" i="23"/>
  <c r="O9" i="23"/>
  <c r="N9" i="23"/>
  <c r="M9" i="23"/>
  <c r="L9" i="23"/>
  <c r="K9" i="23"/>
  <c r="O8" i="23"/>
  <c r="N8" i="23"/>
  <c r="M8" i="23"/>
  <c r="L8" i="23"/>
  <c r="K8" i="23"/>
  <c r="O7" i="23"/>
  <c r="N7" i="23"/>
  <c r="M7" i="23"/>
  <c r="L7" i="23"/>
  <c r="K7" i="23"/>
  <c r="O6" i="23"/>
  <c r="N6" i="23"/>
  <c r="M6" i="23"/>
  <c r="L6" i="23"/>
  <c r="K6" i="23"/>
  <c r="O5" i="23"/>
  <c r="N5" i="23"/>
  <c r="M5" i="23"/>
  <c r="L5" i="23"/>
  <c r="K5" i="23"/>
  <c r="O4" i="23"/>
  <c r="N4" i="23"/>
  <c r="M4" i="23"/>
  <c r="L4" i="23"/>
  <c r="K4" i="23"/>
  <c r="O145" i="22"/>
  <c r="N145" i="22"/>
  <c r="M145" i="22"/>
  <c r="L145" i="22"/>
  <c r="K145" i="22"/>
  <c r="O144" i="22"/>
  <c r="N144" i="22"/>
  <c r="M144" i="22"/>
  <c r="L144" i="22"/>
  <c r="K144" i="22"/>
  <c r="O143" i="22"/>
  <c r="N143" i="22"/>
  <c r="M143" i="22"/>
  <c r="L143" i="22"/>
  <c r="K143" i="22"/>
  <c r="O142" i="22"/>
  <c r="N142" i="22"/>
  <c r="M142" i="22"/>
  <c r="L142" i="22"/>
  <c r="K142" i="22"/>
  <c r="O141" i="22"/>
  <c r="N141" i="22"/>
  <c r="M141" i="22"/>
  <c r="L141" i="22"/>
  <c r="K141" i="22"/>
  <c r="O140" i="22"/>
  <c r="N140" i="22"/>
  <c r="M140" i="22"/>
  <c r="L140" i="22"/>
  <c r="K140" i="22"/>
  <c r="O139" i="22"/>
  <c r="N139" i="22"/>
  <c r="M139" i="22"/>
  <c r="L139" i="22"/>
  <c r="K139" i="22"/>
  <c r="O138" i="22"/>
  <c r="N138" i="22"/>
  <c r="M138" i="22"/>
  <c r="L138" i="22"/>
  <c r="K138" i="22"/>
  <c r="O137" i="22"/>
  <c r="N137" i="22"/>
  <c r="M137" i="22"/>
  <c r="L137" i="22"/>
  <c r="K137" i="22"/>
  <c r="O136" i="22"/>
  <c r="N136" i="22"/>
  <c r="M136" i="22"/>
  <c r="L136" i="22"/>
  <c r="K136" i="22"/>
  <c r="O135" i="22"/>
  <c r="N135" i="22"/>
  <c r="M135" i="22"/>
  <c r="L135" i="22"/>
  <c r="K135" i="22"/>
  <c r="O134" i="22"/>
  <c r="N134" i="22"/>
  <c r="M134" i="22"/>
  <c r="L134" i="22"/>
  <c r="K134" i="22"/>
  <c r="O133" i="22"/>
  <c r="N133" i="22"/>
  <c r="M133" i="22"/>
  <c r="L133" i="22"/>
  <c r="K133" i="22"/>
  <c r="O132" i="22"/>
  <c r="N132" i="22"/>
  <c r="M132" i="22"/>
  <c r="L132" i="22"/>
  <c r="K132" i="22"/>
  <c r="O131" i="22"/>
  <c r="N131" i="22"/>
  <c r="M131" i="22"/>
  <c r="L131" i="22"/>
  <c r="K131" i="22"/>
  <c r="O130" i="22"/>
  <c r="N130" i="22"/>
  <c r="M130" i="22"/>
  <c r="L130" i="22"/>
  <c r="K130" i="22"/>
  <c r="O129" i="22"/>
  <c r="N129" i="22"/>
  <c r="M129" i="22"/>
  <c r="L129" i="22"/>
  <c r="K129" i="22"/>
  <c r="O128" i="22"/>
  <c r="N128" i="22"/>
  <c r="M128" i="22"/>
  <c r="L128" i="22"/>
  <c r="K128" i="22"/>
  <c r="O127" i="22"/>
  <c r="N127" i="22"/>
  <c r="M127" i="22"/>
  <c r="L127" i="22"/>
  <c r="K127" i="22"/>
  <c r="O126" i="22"/>
  <c r="N126" i="22"/>
  <c r="M126" i="22"/>
  <c r="L126" i="22"/>
  <c r="K126" i="22"/>
  <c r="O125" i="22"/>
  <c r="N125" i="22"/>
  <c r="M125" i="22"/>
  <c r="L125" i="22"/>
  <c r="K125" i="22"/>
  <c r="O124" i="22"/>
  <c r="N124" i="22"/>
  <c r="M124" i="22"/>
  <c r="L124" i="22"/>
  <c r="K124" i="22"/>
  <c r="O123" i="22"/>
  <c r="N123" i="22"/>
  <c r="M123" i="22"/>
  <c r="L123" i="22"/>
  <c r="K123" i="22"/>
  <c r="O122" i="22"/>
  <c r="N122" i="22"/>
  <c r="M122" i="22"/>
  <c r="L122" i="22"/>
  <c r="K122" i="22"/>
  <c r="O121" i="22"/>
  <c r="N121" i="22"/>
  <c r="M121" i="22"/>
  <c r="L121" i="22"/>
  <c r="K121" i="22"/>
  <c r="O120" i="22"/>
  <c r="N120" i="22"/>
  <c r="M120" i="22"/>
  <c r="L120" i="22"/>
  <c r="K120" i="22"/>
  <c r="O119" i="22"/>
  <c r="N119" i="22"/>
  <c r="M119" i="22"/>
  <c r="L119" i="22"/>
  <c r="K119" i="22"/>
  <c r="O118" i="22"/>
  <c r="N118" i="22"/>
  <c r="M118" i="22"/>
  <c r="L118" i="22"/>
  <c r="K118" i="22"/>
  <c r="O117" i="22"/>
  <c r="N117" i="22"/>
  <c r="M117" i="22"/>
  <c r="L117" i="22"/>
  <c r="K117" i="22"/>
  <c r="O116" i="22"/>
  <c r="N116" i="22"/>
  <c r="M116" i="22"/>
  <c r="L116" i="22"/>
  <c r="K116" i="22"/>
  <c r="O115" i="22"/>
  <c r="N115" i="22"/>
  <c r="M115" i="22"/>
  <c r="L115" i="22"/>
  <c r="K115" i="22"/>
  <c r="O114" i="22"/>
  <c r="N114" i="22"/>
  <c r="M114" i="22"/>
  <c r="L114" i="22"/>
  <c r="K114" i="22"/>
  <c r="O113" i="22"/>
  <c r="N113" i="22"/>
  <c r="M113" i="22"/>
  <c r="L113" i="22"/>
  <c r="K113" i="22"/>
  <c r="O112" i="22"/>
  <c r="N112" i="22"/>
  <c r="M112" i="22"/>
  <c r="L112" i="22"/>
  <c r="K112" i="22"/>
  <c r="O111" i="22"/>
  <c r="N111" i="22"/>
  <c r="M111" i="22"/>
  <c r="L111" i="22"/>
  <c r="K111" i="22"/>
  <c r="O110" i="22"/>
  <c r="N110" i="22"/>
  <c r="M110" i="22"/>
  <c r="L110" i="22"/>
  <c r="K110" i="22"/>
  <c r="O109" i="22"/>
  <c r="N109" i="22"/>
  <c r="M109" i="22"/>
  <c r="L109" i="22"/>
  <c r="K109" i="22"/>
  <c r="O108" i="22"/>
  <c r="N108" i="22"/>
  <c r="M108" i="22"/>
  <c r="L108" i="22"/>
  <c r="K108" i="22"/>
  <c r="O107" i="22"/>
  <c r="N107" i="22"/>
  <c r="M107" i="22"/>
  <c r="L107" i="22"/>
  <c r="K107" i="22"/>
  <c r="O106" i="22"/>
  <c r="N106" i="22"/>
  <c r="M106" i="22"/>
  <c r="L106" i="22"/>
  <c r="K106" i="22"/>
  <c r="O105" i="22"/>
  <c r="N105" i="22"/>
  <c r="M105" i="22"/>
  <c r="L105" i="22"/>
  <c r="K105" i="22"/>
  <c r="O104" i="22"/>
  <c r="N104" i="22"/>
  <c r="M104" i="22"/>
  <c r="L104" i="22"/>
  <c r="K104" i="22"/>
  <c r="O103" i="22"/>
  <c r="N103" i="22"/>
  <c r="M103" i="22"/>
  <c r="L103" i="22"/>
  <c r="K103" i="22"/>
  <c r="O102" i="22"/>
  <c r="N102" i="22"/>
  <c r="M102" i="22"/>
  <c r="L102" i="22"/>
  <c r="K102" i="22"/>
  <c r="O101" i="22"/>
  <c r="N101" i="22"/>
  <c r="M101" i="22"/>
  <c r="L101" i="22"/>
  <c r="K101" i="22"/>
  <c r="O100" i="22"/>
  <c r="N100" i="22"/>
  <c r="M100" i="22"/>
  <c r="L100" i="22"/>
  <c r="K100" i="22"/>
  <c r="O99" i="22"/>
  <c r="N99" i="22"/>
  <c r="M99" i="22"/>
  <c r="L99" i="22"/>
  <c r="K99" i="22"/>
  <c r="O98" i="22"/>
  <c r="N98" i="22"/>
  <c r="M98" i="22"/>
  <c r="L98" i="22"/>
  <c r="K98" i="22"/>
  <c r="O97" i="22"/>
  <c r="N97" i="22"/>
  <c r="M97" i="22"/>
  <c r="L97" i="22"/>
  <c r="K97" i="22"/>
  <c r="O96" i="22"/>
  <c r="N96" i="22"/>
  <c r="M96" i="22"/>
  <c r="L96" i="22"/>
  <c r="K96" i="22"/>
  <c r="O95" i="22"/>
  <c r="N95" i="22"/>
  <c r="M95" i="22"/>
  <c r="L95" i="22"/>
  <c r="K95" i="22"/>
  <c r="O94" i="22"/>
  <c r="N94" i="22"/>
  <c r="M94" i="22"/>
  <c r="L94" i="22"/>
  <c r="K94" i="22"/>
  <c r="O93" i="22"/>
  <c r="N93" i="22"/>
  <c r="M93" i="22"/>
  <c r="L93" i="22"/>
  <c r="K93" i="22"/>
  <c r="O92" i="22"/>
  <c r="N92" i="22"/>
  <c r="M92" i="22"/>
  <c r="L92" i="22"/>
  <c r="K92" i="22"/>
  <c r="O91" i="22"/>
  <c r="N91" i="22"/>
  <c r="M91" i="22"/>
  <c r="L91" i="22"/>
  <c r="K91" i="22"/>
  <c r="O90" i="22"/>
  <c r="N90" i="22"/>
  <c r="M90" i="22"/>
  <c r="L90" i="22"/>
  <c r="K90" i="22"/>
  <c r="O89" i="22"/>
  <c r="N89" i="22"/>
  <c r="M89" i="22"/>
  <c r="L89" i="22"/>
  <c r="K89" i="22"/>
  <c r="O88" i="22"/>
  <c r="N88" i="22"/>
  <c r="M88" i="22"/>
  <c r="L88" i="22"/>
  <c r="K88" i="22"/>
  <c r="O87" i="22"/>
  <c r="N87" i="22"/>
  <c r="M87" i="22"/>
  <c r="L87" i="22"/>
  <c r="K87" i="22"/>
  <c r="O86" i="22"/>
  <c r="N86" i="22"/>
  <c r="M86" i="22"/>
  <c r="L86" i="22"/>
  <c r="K86" i="22"/>
  <c r="O85" i="22"/>
  <c r="N85" i="22"/>
  <c r="M85" i="22"/>
  <c r="L85" i="22"/>
  <c r="K85" i="22"/>
  <c r="O84" i="22"/>
  <c r="N84" i="22"/>
  <c r="M84" i="22"/>
  <c r="L84" i="22"/>
  <c r="K84" i="22"/>
  <c r="O83" i="22"/>
  <c r="N83" i="22"/>
  <c r="M83" i="22"/>
  <c r="L83" i="22"/>
  <c r="K83" i="22"/>
  <c r="O82" i="22"/>
  <c r="N82" i="22"/>
  <c r="M82" i="22"/>
  <c r="L82" i="22"/>
  <c r="K82" i="22"/>
  <c r="O81" i="22"/>
  <c r="N81" i="22"/>
  <c r="M81" i="22"/>
  <c r="L81" i="22"/>
  <c r="K81" i="22"/>
  <c r="O80" i="22"/>
  <c r="N80" i="22"/>
  <c r="M80" i="22"/>
  <c r="L80" i="22"/>
  <c r="K80" i="22"/>
  <c r="O79" i="22"/>
  <c r="N79" i="22"/>
  <c r="M79" i="22"/>
  <c r="L79" i="22"/>
  <c r="K79" i="22"/>
  <c r="O78" i="22"/>
  <c r="N78" i="22"/>
  <c r="M78" i="22"/>
  <c r="L78" i="22"/>
  <c r="K78" i="22"/>
  <c r="O77" i="22"/>
  <c r="N77" i="22"/>
  <c r="M77" i="22"/>
  <c r="L77" i="22"/>
  <c r="K77" i="22"/>
  <c r="O76" i="22"/>
  <c r="N76" i="22"/>
  <c r="M76" i="22"/>
  <c r="L76" i="22"/>
  <c r="K76" i="22"/>
  <c r="O75" i="22"/>
  <c r="N75" i="22"/>
  <c r="M75" i="22"/>
  <c r="L75" i="22"/>
  <c r="K75" i="22"/>
  <c r="O74" i="22"/>
  <c r="N74" i="22"/>
  <c r="M74" i="22"/>
  <c r="L74" i="22"/>
  <c r="K74" i="22"/>
  <c r="O73" i="22"/>
  <c r="N73" i="22"/>
  <c r="M73" i="22"/>
  <c r="L73" i="22"/>
  <c r="K73" i="22"/>
  <c r="O72" i="22"/>
  <c r="N72" i="22"/>
  <c r="M72" i="22"/>
  <c r="L72" i="22"/>
  <c r="K72" i="22"/>
  <c r="O71" i="22"/>
  <c r="N71" i="22"/>
  <c r="M71" i="22"/>
  <c r="L71" i="22"/>
  <c r="K71" i="22"/>
  <c r="O70" i="22"/>
  <c r="N70" i="22"/>
  <c r="M70" i="22"/>
  <c r="L70" i="22"/>
  <c r="K70" i="22"/>
  <c r="O69" i="22"/>
  <c r="N69" i="22"/>
  <c r="M69" i="22"/>
  <c r="L69" i="22"/>
  <c r="K69" i="22"/>
  <c r="O68" i="22"/>
  <c r="N68" i="22"/>
  <c r="M68" i="22"/>
  <c r="L68" i="22"/>
  <c r="K68" i="22"/>
  <c r="O67" i="22"/>
  <c r="N67" i="22"/>
  <c r="M67" i="22"/>
  <c r="L67" i="22"/>
  <c r="K67" i="22"/>
  <c r="O66" i="22"/>
  <c r="N66" i="22"/>
  <c r="M66" i="22"/>
  <c r="L66" i="22"/>
  <c r="K66" i="22"/>
  <c r="O65" i="22"/>
  <c r="N65" i="22"/>
  <c r="M65" i="22"/>
  <c r="L65" i="22"/>
  <c r="K65" i="22"/>
  <c r="O64" i="22"/>
  <c r="N64" i="22"/>
  <c r="M64" i="22"/>
  <c r="L64" i="22"/>
  <c r="K64" i="22"/>
  <c r="O63" i="22"/>
  <c r="N63" i="22"/>
  <c r="M63" i="22"/>
  <c r="L63" i="22"/>
  <c r="K63" i="22"/>
  <c r="O62" i="22"/>
  <c r="N62" i="22"/>
  <c r="M62" i="22"/>
  <c r="L62" i="22"/>
  <c r="K62" i="22"/>
  <c r="O61" i="22"/>
  <c r="N61" i="22"/>
  <c r="M61" i="22"/>
  <c r="L61" i="22"/>
  <c r="K61" i="22"/>
  <c r="O60" i="22"/>
  <c r="N60" i="22"/>
  <c r="M60" i="22"/>
  <c r="L60" i="22"/>
  <c r="K60" i="22"/>
  <c r="O59" i="22"/>
  <c r="N59" i="22"/>
  <c r="M59" i="22"/>
  <c r="L59" i="22"/>
  <c r="K59" i="22"/>
  <c r="O58" i="22"/>
  <c r="N58" i="22"/>
  <c r="M58" i="22"/>
  <c r="L58" i="22"/>
  <c r="K58" i="22"/>
  <c r="O57" i="22"/>
  <c r="N57" i="22"/>
  <c r="M57" i="22"/>
  <c r="L57" i="22"/>
  <c r="K57" i="22"/>
  <c r="O56" i="22"/>
  <c r="N56" i="22"/>
  <c r="M56" i="22"/>
  <c r="L56" i="22"/>
  <c r="K56" i="22"/>
  <c r="O55" i="22"/>
  <c r="N55" i="22"/>
  <c r="M55" i="22"/>
  <c r="L55" i="22"/>
  <c r="K55" i="22"/>
  <c r="O54" i="22"/>
  <c r="N54" i="22"/>
  <c r="M54" i="22"/>
  <c r="L54" i="22"/>
  <c r="K54" i="22"/>
  <c r="O53" i="22"/>
  <c r="N53" i="22"/>
  <c r="M53" i="22"/>
  <c r="L53" i="22"/>
  <c r="K53" i="22"/>
  <c r="O52" i="22"/>
  <c r="N52" i="22"/>
  <c r="M52" i="22"/>
  <c r="L52" i="22"/>
  <c r="K52" i="22"/>
  <c r="O51" i="22"/>
  <c r="N51" i="22"/>
  <c r="M51" i="22"/>
  <c r="L51" i="22"/>
  <c r="K51" i="22"/>
  <c r="O50" i="22"/>
  <c r="N50" i="22"/>
  <c r="M50" i="22"/>
  <c r="L50" i="22"/>
  <c r="K50" i="22"/>
  <c r="O49" i="22"/>
  <c r="N49" i="22"/>
  <c r="M49" i="22"/>
  <c r="L49" i="22"/>
  <c r="K49" i="22"/>
  <c r="O48" i="22"/>
  <c r="N48" i="22"/>
  <c r="M48" i="22"/>
  <c r="L48" i="22"/>
  <c r="K48" i="22"/>
  <c r="O47" i="22"/>
  <c r="N47" i="22"/>
  <c r="M47" i="22"/>
  <c r="L47" i="22"/>
  <c r="K47" i="22"/>
  <c r="O46" i="22"/>
  <c r="N46" i="22"/>
  <c r="M46" i="22"/>
  <c r="L46" i="22"/>
  <c r="K46" i="22"/>
  <c r="O45" i="22"/>
  <c r="N45" i="22"/>
  <c r="M45" i="22"/>
  <c r="L45" i="22"/>
  <c r="K45" i="22"/>
  <c r="O44" i="22"/>
  <c r="N44" i="22"/>
  <c r="M44" i="22"/>
  <c r="L44" i="22"/>
  <c r="K44" i="22"/>
  <c r="O43" i="22"/>
  <c r="N43" i="22"/>
  <c r="M43" i="22"/>
  <c r="L43" i="22"/>
  <c r="K43" i="22"/>
  <c r="O42" i="22"/>
  <c r="N42" i="22"/>
  <c r="M42" i="22"/>
  <c r="L42" i="22"/>
  <c r="K42" i="22"/>
  <c r="O41" i="22"/>
  <c r="N41" i="22"/>
  <c r="M41" i="22"/>
  <c r="L41" i="22"/>
  <c r="K41" i="22"/>
  <c r="O40" i="22"/>
  <c r="N40" i="22"/>
  <c r="M40" i="22"/>
  <c r="L40" i="22"/>
  <c r="K40" i="22"/>
  <c r="O39" i="22"/>
  <c r="N39" i="22"/>
  <c r="M39" i="22"/>
  <c r="L39" i="22"/>
  <c r="K39" i="22"/>
  <c r="O38" i="22"/>
  <c r="N38" i="22"/>
  <c r="M38" i="22"/>
  <c r="L38" i="22"/>
  <c r="K38" i="22"/>
  <c r="O37" i="22"/>
  <c r="N37" i="22"/>
  <c r="M37" i="22"/>
  <c r="L37" i="22"/>
  <c r="K37" i="22"/>
  <c r="O36" i="22"/>
  <c r="N36" i="22"/>
  <c r="M36" i="22"/>
  <c r="L36" i="22"/>
  <c r="K36" i="22"/>
  <c r="O35" i="22"/>
  <c r="N35" i="22"/>
  <c r="M35" i="22"/>
  <c r="L35" i="22"/>
  <c r="K35" i="22"/>
  <c r="O34" i="22"/>
  <c r="N34" i="22"/>
  <c r="M34" i="22"/>
  <c r="L34" i="22"/>
  <c r="K34" i="22"/>
  <c r="O33" i="22"/>
  <c r="N33" i="22"/>
  <c r="M33" i="22"/>
  <c r="L33" i="22"/>
  <c r="K33" i="22"/>
  <c r="O32" i="22"/>
  <c r="N32" i="22"/>
  <c r="M32" i="22"/>
  <c r="L32" i="22"/>
  <c r="K32" i="22"/>
  <c r="O31" i="22"/>
  <c r="N31" i="22"/>
  <c r="M31" i="22"/>
  <c r="L31" i="22"/>
  <c r="K31" i="22"/>
  <c r="O30" i="22"/>
  <c r="N30" i="22"/>
  <c r="M30" i="22"/>
  <c r="L30" i="22"/>
  <c r="K30" i="22"/>
  <c r="O29" i="22"/>
  <c r="N29" i="22"/>
  <c r="M29" i="22"/>
  <c r="L29" i="22"/>
  <c r="K29" i="22"/>
  <c r="O28" i="22"/>
  <c r="N28" i="22"/>
  <c r="M28" i="22"/>
  <c r="L28" i="22"/>
  <c r="K28" i="22"/>
  <c r="O27" i="22"/>
  <c r="N27" i="22"/>
  <c r="M27" i="22"/>
  <c r="L27" i="22"/>
  <c r="K27" i="22"/>
  <c r="O26" i="22"/>
  <c r="N26" i="22"/>
  <c r="M26" i="22"/>
  <c r="L26" i="22"/>
  <c r="K26" i="22"/>
  <c r="O25" i="22"/>
  <c r="N25" i="22"/>
  <c r="M25" i="22"/>
  <c r="L25" i="22"/>
  <c r="K25" i="22"/>
  <c r="O24" i="22"/>
  <c r="N24" i="22"/>
  <c r="M24" i="22"/>
  <c r="L24" i="22"/>
  <c r="K24" i="22"/>
  <c r="O23" i="22"/>
  <c r="N23" i="22"/>
  <c r="M23" i="22"/>
  <c r="L23" i="22"/>
  <c r="K23" i="22"/>
  <c r="O22" i="22"/>
  <c r="N22" i="22"/>
  <c r="M22" i="22"/>
  <c r="L22" i="22"/>
  <c r="K22" i="22"/>
  <c r="O21" i="22"/>
  <c r="N21" i="22"/>
  <c r="M21" i="22"/>
  <c r="L21" i="22"/>
  <c r="K21" i="22"/>
  <c r="O20" i="22"/>
  <c r="N20" i="22"/>
  <c r="M20" i="22"/>
  <c r="L20" i="22"/>
  <c r="K20" i="22"/>
  <c r="O19" i="22"/>
  <c r="N19" i="22"/>
  <c r="M19" i="22"/>
  <c r="L19" i="22"/>
  <c r="K19" i="22"/>
  <c r="O18" i="22"/>
  <c r="N18" i="22"/>
  <c r="M18" i="22"/>
  <c r="L18" i="22"/>
  <c r="K18" i="22"/>
  <c r="O17" i="22"/>
  <c r="N17" i="22"/>
  <c r="M17" i="22"/>
  <c r="L17" i="22"/>
  <c r="K17" i="22"/>
  <c r="O16" i="22"/>
  <c r="N16" i="22"/>
  <c r="M16" i="22"/>
  <c r="L16" i="22"/>
  <c r="K16" i="22"/>
  <c r="O15" i="22"/>
  <c r="N15" i="22"/>
  <c r="M15" i="22"/>
  <c r="L15" i="22"/>
  <c r="K15" i="22"/>
  <c r="O14" i="22"/>
  <c r="N14" i="22"/>
  <c r="M14" i="22"/>
  <c r="L14" i="22"/>
  <c r="K14" i="22"/>
  <c r="O13" i="22"/>
  <c r="N13" i="22"/>
  <c r="M13" i="22"/>
  <c r="L13" i="22"/>
  <c r="K13" i="22"/>
  <c r="O12" i="22"/>
  <c r="N12" i="22"/>
  <c r="M12" i="22"/>
  <c r="L12" i="22"/>
  <c r="K12" i="22"/>
  <c r="O11" i="22"/>
  <c r="N11" i="22"/>
  <c r="M11" i="22"/>
  <c r="L11" i="22"/>
  <c r="K11" i="22"/>
  <c r="O10" i="22"/>
  <c r="N10" i="22"/>
  <c r="M10" i="22"/>
  <c r="L10" i="22"/>
  <c r="K10" i="22"/>
  <c r="O9" i="22"/>
  <c r="N9" i="22"/>
  <c r="M9" i="22"/>
  <c r="L9" i="22"/>
  <c r="K9" i="22"/>
  <c r="O8" i="22"/>
  <c r="N8" i="22"/>
  <c r="M8" i="22"/>
  <c r="L8" i="22"/>
  <c r="K8" i="22"/>
  <c r="O7" i="22"/>
  <c r="N7" i="22"/>
  <c r="M7" i="22"/>
  <c r="L7" i="22"/>
  <c r="K7" i="22"/>
  <c r="O6" i="22"/>
  <c r="N6" i="22"/>
  <c r="M6" i="22"/>
  <c r="L6" i="22"/>
  <c r="K6" i="22"/>
  <c r="O5" i="22"/>
  <c r="N5" i="22"/>
  <c r="M5" i="22"/>
  <c r="L5" i="22"/>
  <c r="K5" i="22"/>
  <c r="O4" i="22"/>
  <c r="N4" i="22"/>
  <c r="M4" i="22"/>
  <c r="L4" i="22"/>
  <c r="K4" i="22"/>
  <c r="O145" i="21"/>
  <c r="N145" i="21"/>
  <c r="M145" i="21"/>
  <c r="L145" i="21"/>
  <c r="K145" i="21"/>
  <c r="O144" i="21"/>
  <c r="N144" i="21"/>
  <c r="M144" i="21"/>
  <c r="L144" i="21"/>
  <c r="K144" i="21"/>
  <c r="O143" i="21"/>
  <c r="N143" i="21"/>
  <c r="M143" i="21"/>
  <c r="L143" i="21"/>
  <c r="K143" i="21"/>
  <c r="O142" i="21"/>
  <c r="N142" i="21"/>
  <c r="M142" i="21"/>
  <c r="L142" i="21"/>
  <c r="K142" i="21"/>
  <c r="O141" i="21"/>
  <c r="N141" i="21"/>
  <c r="M141" i="21"/>
  <c r="L141" i="21"/>
  <c r="K141" i="21"/>
  <c r="O140" i="21"/>
  <c r="N140" i="21"/>
  <c r="M140" i="21"/>
  <c r="L140" i="21"/>
  <c r="K140" i="21"/>
  <c r="O139" i="21"/>
  <c r="N139" i="21"/>
  <c r="M139" i="21"/>
  <c r="L139" i="21"/>
  <c r="K139" i="21"/>
  <c r="O138" i="21"/>
  <c r="N138" i="21"/>
  <c r="M138" i="21"/>
  <c r="L138" i="21"/>
  <c r="K138" i="21"/>
  <c r="O137" i="21"/>
  <c r="N137" i="21"/>
  <c r="M137" i="21"/>
  <c r="L137" i="21"/>
  <c r="K137" i="21"/>
  <c r="O136" i="21"/>
  <c r="N136" i="21"/>
  <c r="M136" i="21"/>
  <c r="L136" i="21"/>
  <c r="K136" i="21"/>
  <c r="O135" i="21"/>
  <c r="N135" i="21"/>
  <c r="M135" i="21"/>
  <c r="L135" i="21"/>
  <c r="K135" i="21"/>
  <c r="O134" i="21"/>
  <c r="N134" i="21"/>
  <c r="M134" i="21"/>
  <c r="L134" i="21"/>
  <c r="K134" i="21"/>
  <c r="O133" i="21"/>
  <c r="N133" i="21"/>
  <c r="M133" i="21"/>
  <c r="L133" i="21"/>
  <c r="K133" i="21"/>
  <c r="O132" i="21"/>
  <c r="N132" i="21"/>
  <c r="M132" i="21"/>
  <c r="L132" i="21"/>
  <c r="K132" i="21"/>
  <c r="O131" i="21"/>
  <c r="N131" i="21"/>
  <c r="M131" i="21"/>
  <c r="L131" i="21"/>
  <c r="K131" i="21"/>
  <c r="O130" i="21"/>
  <c r="N130" i="21"/>
  <c r="M130" i="21"/>
  <c r="L130" i="21"/>
  <c r="K130" i="21"/>
  <c r="O129" i="21"/>
  <c r="N129" i="21"/>
  <c r="M129" i="21"/>
  <c r="L129" i="21"/>
  <c r="K129" i="21"/>
  <c r="O128" i="21"/>
  <c r="N128" i="21"/>
  <c r="M128" i="21"/>
  <c r="L128" i="21"/>
  <c r="K128" i="21"/>
  <c r="O127" i="21"/>
  <c r="N127" i="21"/>
  <c r="M127" i="21"/>
  <c r="L127" i="21"/>
  <c r="K127" i="21"/>
  <c r="O126" i="21"/>
  <c r="N126" i="21"/>
  <c r="M126" i="21"/>
  <c r="L126" i="21"/>
  <c r="K126" i="21"/>
  <c r="O125" i="21"/>
  <c r="N125" i="21"/>
  <c r="M125" i="21"/>
  <c r="L125" i="21"/>
  <c r="K125" i="21"/>
  <c r="O124" i="21"/>
  <c r="N124" i="21"/>
  <c r="M124" i="21"/>
  <c r="L124" i="21"/>
  <c r="K124" i="21"/>
  <c r="O123" i="21"/>
  <c r="N123" i="21"/>
  <c r="M123" i="21"/>
  <c r="L123" i="21"/>
  <c r="K123" i="21"/>
  <c r="O122" i="21"/>
  <c r="N122" i="21"/>
  <c r="M122" i="21"/>
  <c r="L122" i="21"/>
  <c r="K122" i="21"/>
  <c r="O121" i="21"/>
  <c r="N121" i="21"/>
  <c r="M121" i="21"/>
  <c r="L121" i="21"/>
  <c r="K121" i="21"/>
  <c r="O120" i="21"/>
  <c r="N120" i="21"/>
  <c r="M120" i="21"/>
  <c r="L120" i="21"/>
  <c r="K120" i="21"/>
  <c r="O119" i="21"/>
  <c r="N119" i="21"/>
  <c r="M119" i="21"/>
  <c r="L119" i="21"/>
  <c r="K119" i="21"/>
  <c r="O118" i="21"/>
  <c r="N118" i="21"/>
  <c r="M118" i="21"/>
  <c r="L118" i="21"/>
  <c r="K118" i="21"/>
  <c r="O117" i="21"/>
  <c r="N117" i="21"/>
  <c r="M117" i="21"/>
  <c r="L117" i="21"/>
  <c r="K117" i="21"/>
  <c r="O116" i="21"/>
  <c r="N116" i="21"/>
  <c r="M116" i="21"/>
  <c r="L116" i="21"/>
  <c r="K116" i="21"/>
  <c r="O115" i="21"/>
  <c r="N115" i="21"/>
  <c r="M115" i="21"/>
  <c r="L115" i="21"/>
  <c r="K115" i="21"/>
  <c r="O114" i="21"/>
  <c r="N114" i="21"/>
  <c r="M114" i="21"/>
  <c r="L114" i="21"/>
  <c r="K114" i="21"/>
  <c r="O113" i="21"/>
  <c r="N113" i="21"/>
  <c r="M113" i="21"/>
  <c r="L113" i="21"/>
  <c r="K113" i="21"/>
  <c r="O112" i="21"/>
  <c r="N112" i="21"/>
  <c r="M112" i="21"/>
  <c r="L112" i="21"/>
  <c r="K112" i="21"/>
  <c r="O111" i="21"/>
  <c r="N111" i="21"/>
  <c r="M111" i="21"/>
  <c r="L111" i="21"/>
  <c r="K111" i="21"/>
  <c r="O110" i="21"/>
  <c r="N110" i="21"/>
  <c r="M110" i="21"/>
  <c r="L110" i="21"/>
  <c r="K110" i="21"/>
  <c r="O109" i="21"/>
  <c r="N109" i="21"/>
  <c r="M109" i="21"/>
  <c r="L109" i="21"/>
  <c r="K109" i="21"/>
  <c r="O108" i="21"/>
  <c r="N108" i="21"/>
  <c r="M108" i="21"/>
  <c r="L108" i="21"/>
  <c r="K108" i="21"/>
  <c r="O107" i="21"/>
  <c r="N107" i="21"/>
  <c r="M107" i="21"/>
  <c r="L107" i="21"/>
  <c r="K107" i="21"/>
  <c r="O106" i="21"/>
  <c r="N106" i="21"/>
  <c r="M106" i="21"/>
  <c r="L106" i="21"/>
  <c r="K106" i="21"/>
  <c r="O105" i="21"/>
  <c r="N105" i="21"/>
  <c r="M105" i="21"/>
  <c r="L105" i="21"/>
  <c r="K105" i="21"/>
  <c r="O104" i="21"/>
  <c r="N104" i="21"/>
  <c r="M104" i="21"/>
  <c r="L104" i="21"/>
  <c r="K104" i="21"/>
  <c r="O103" i="21"/>
  <c r="N103" i="21"/>
  <c r="M103" i="21"/>
  <c r="L103" i="21"/>
  <c r="K103" i="21"/>
  <c r="O102" i="21"/>
  <c r="N102" i="21"/>
  <c r="M102" i="21"/>
  <c r="L102" i="21"/>
  <c r="K102" i="21"/>
  <c r="O101" i="21"/>
  <c r="N101" i="21"/>
  <c r="M101" i="21"/>
  <c r="L101" i="21"/>
  <c r="K101" i="21"/>
  <c r="O100" i="21"/>
  <c r="N100" i="21"/>
  <c r="M100" i="21"/>
  <c r="L100" i="21"/>
  <c r="K100" i="21"/>
  <c r="O99" i="21"/>
  <c r="N99" i="21"/>
  <c r="M99" i="21"/>
  <c r="L99" i="21"/>
  <c r="K99" i="21"/>
  <c r="O98" i="21"/>
  <c r="N98" i="21"/>
  <c r="M98" i="21"/>
  <c r="L98" i="21"/>
  <c r="K98" i="21"/>
  <c r="O97" i="21"/>
  <c r="N97" i="21"/>
  <c r="M97" i="21"/>
  <c r="L97" i="21"/>
  <c r="K97" i="21"/>
  <c r="O96" i="21"/>
  <c r="N96" i="21"/>
  <c r="M96" i="21"/>
  <c r="L96" i="21"/>
  <c r="K96" i="21"/>
  <c r="O95" i="21"/>
  <c r="N95" i="21"/>
  <c r="M95" i="21"/>
  <c r="L95" i="21"/>
  <c r="K95" i="21"/>
  <c r="O94" i="21"/>
  <c r="N94" i="21"/>
  <c r="M94" i="21"/>
  <c r="L94" i="21"/>
  <c r="K94" i="21"/>
  <c r="O93" i="21"/>
  <c r="N93" i="21"/>
  <c r="M93" i="21"/>
  <c r="L93" i="21"/>
  <c r="K93" i="21"/>
  <c r="O92" i="21"/>
  <c r="N92" i="21"/>
  <c r="M92" i="21"/>
  <c r="L92" i="21"/>
  <c r="K92" i="21"/>
  <c r="O91" i="21"/>
  <c r="N91" i="21"/>
  <c r="M91" i="21"/>
  <c r="L91" i="21"/>
  <c r="K91" i="21"/>
  <c r="O90" i="21"/>
  <c r="N90" i="21"/>
  <c r="M90" i="21"/>
  <c r="L90" i="21"/>
  <c r="K90" i="21"/>
  <c r="O89" i="21"/>
  <c r="N89" i="21"/>
  <c r="M89" i="21"/>
  <c r="L89" i="21"/>
  <c r="K89" i="21"/>
  <c r="O88" i="21"/>
  <c r="N88" i="21"/>
  <c r="M88" i="21"/>
  <c r="L88" i="21"/>
  <c r="K88" i="21"/>
  <c r="O87" i="21"/>
  <c r="N87" i="21"/>
  <c r="M87" i="21"/>
  <c r="L87" i="21"/>
  <c r="K87" i="21"/>
  <c r="O86" i="21"/>
  <c r="N86" i="21"/>
  <c r="M86" i="21"/>
  <c r="L86" i="21"/>
  <c r="K86" i="21"/>
  <c r="O85" i="21"/>
  <c r="N85" i="21"/>
  <c r="M85" i="21"/>
  <c r="L85" i="21"/>
  <c r="K85" i="21"/>
  <c r="O84" i="21"/>
  <c r="N84" i="21"/>
  <c r="M84" i="21"/>
  <c r="L84" i="21"/>
  <c r="K84" i="21"/>
  <c r="O83" i="21"/>
  <c r="N83" i="21"/>
  <c r="M83" i="21"/>
  <c r="L83" i="21"/>
  <c r="K83" i="21"/>
  <c r="O82" i="21"/>
  <c r="N82" i="21"/>
  <c r="M82" i="21"/>
  <c r="L82" i="21"/>
  <c r="K82" i="21"/>
  <c r="O81" i="21"/>
  <c r="N81" i="21"/>
  <c r="M81" i="21"/>
  <c r="L81" i="21"/>
  <c r="K81" i="21"/>
  <c r="O80" i="21"/>
  <c r="N80" i="21"/>
  <c r="M80" i="21"/>
  <c r="L80" i="21"/>
  <c r="K80" i="21"/>
  <c r="O79" i="21"/>
  <c r="N79" i="21"/>
  <c r="M79" i="21"/>
  <c r="L79" i="21"/>
  <c r="K79" i="21"/>
  <c r="O78" i="21"/>
  <c r="N78" i="21"/>
  <c r="M78" i="21"/>
  <c r="L78" i="21"/>
  <c r="K78" i="21"/>
  <c r="O77" i="21"/>
  <c r="N77" i="21"/>
  <c r="M77" i="21"/>
  <c r="L77" i="21"/>
  <c r="K77" i="21"/>
  <c r="O76" i="21"/>
  <c r="N76" i="21"/>
  <c r="M76" i="21"/>
  <c r="L76" i="21"/>
  <c r="K76" i="21"/>
  <c r="O75" i="21"/>
  <c r="N75" i="21"/>
  <c r="M75" i="21"/>
  <c r="L75" i="21"/>
  <c r="K75" i="21"/>
  <c r="O74" i="21"/>
  <c r="N74" i="21"/>
  <c r="M74" i="21"/>
  <c r="L74" i="21"/>
  <c r="K74" i="21"/>
  <c r="O73" i="21"/>
  <c r="N73" i="21"/>
  <c r="M73" i="21"/>
  <c r="L73" i="21"/>
  <c r="K73" i="21"/>
  <c r="O72" i="21"/>
  <c r="N72" i="21"/>
  <c r="M72" i="21"/>
  <c r="L72" i="21"/>
  <c r="K72" i="21"/>
  <c r="O71" i="21"/>
  <c r="N71" i="21"/>
  <c r="M71" i="21"/>
  <c r="L71" i="21"/>
  <c r="K71" i="21"/>
  <c r="O70" i="21"/>
  <c r="N70" i="21"/>
  <c r="M70" i="21"/>
  <c r="L70" i="21"/>
  <c r="K70" i="21"/>
  <c r="O69" i="21"/>
  <c r="N69" i="21"/>
  <c r="M69" i="21"/>
  <c r="L69" i="21"/>
  <c r="K69" i="21"/>
  <c r="O68" i="21"/>
  <c r="N68" i="21"/>
  <c r="M68" i="21"/>
  <c r="L68" i="21"/>
  <c r="K68" i="21"/>
  <c r="O67" i="21"/>
  <c r="N67" i="21"/>
  <c r="M67" i="21"/>
  <c r="L67" i="21"/>
  <c r="K67" i="21"/>
  <c r="O66" i="21"/>
  <c r="N66" i="21"/>
  <c r="M66" i="21"/>
  <c r="L66" i="21"/>
  <c r="K66" i="21"/>
  <c r="O65" i="21"/>
  <c r="N65" i="21"/>
  <c r="M65" i="21"/>
  <c r="L65" i="21"/>
  <c r="K65" i="21"/>
  <c r="O64" i="21"/>
  <c r="N64" i="21"/>
  <c r="M64" i="21"/>
  <c r="L64" i="21"/>
  <c r="K64" i="21"/>
  <c r="O63" i="21"/>
  <c r="N63" i="21"/>
  <c r="M63" i="21"/>
  <c r="L63" i="21"/>
  <c r="K63" i="21"/>
  <c r="O62" i="21"/>
  <c r="N62" i="21"/>
  <c r="M62" i="21"/>
  <c r="L62" i="21"/>
  <c r="K62" i="21"/>
  <c r="O61" i="21"/>
  <c r="N61" i="21"/>
  <c r="M61" i="21"/>
  <c r="L61" i="21"/>
  <c r="K61" i="21"/>
  <c r="O60" i="21"/>
  <c r="N60" i="21"/>
  <c r="M60" i="21"/>
  <c r="L60" i="21"/>
  <c r="K60" i="21"/>
  <c r="O59" i="21"/>
  <c r="N59" i="21"/>
  <c r="M59" i="21"/>
  <c r="L59" i="21"/>
  <c r="K59" i="21"/>
  <c r="O58" i="21"/>
  <c r="N58" i="21"/>
  <c r="M58" i="21"/>
  <c r="L58" i="21"/>
  <c r="K58" i="21"/>
  <c r="O57" i="21"/>
  <c r="N57" i="21"/>
  <c r="M57" i="21"/>
  <c r="L57" i="21"/>
  <c r="K57" i="21"/>
  <c r="O56" i="21"/>
  <c r="N56" i="21"/>
  <c r="M56" i="21"/>
  <c r="L56" i="21"/>
  <c r="K56" i="21"/>
  <c r="O55" i="21"/>
  <c r="N55" i="21"/>
  <c r="M55" i="21"/>
  <c r="L55" i="21"/>
  <c r="K55" i="21"/>
  <c r="O54" i="21"/>
  <c r="N54" i="21"/>
  <c r="M54" i="21"/>
  <c r="L54" i="21"/>
  <c r="K54" i="21"/>
  <c r="O53" i="21"/>
  <c r="N53" i="21"/>
  <c r="M53" i="21"/>
  <c r="L53" i="21"/>
  <c r="K53" i="21"/>
  <c r="O52" i="21"/>
  <c r="N52" i="21"/>
  <c r="M52" i="21"/>
  <c r="L52" i="21"/>
  <c r="K52" i="21"/>
  <c r="O51" i="21"/>
  <c r="N51" i="21"/>
  <c r="M51" i="21"/>
  <c r="L51" i="21"/>
  <c r="K51" i="21"/>
  <c r="O50" i="21"/>
  <c r="N50" i="21"/>
  <c r="M50" i="21"/>
  <c r="L50" i="21"/>
  <c r="K50" i="21"/>
  <c r="O49" i="21"/>
  <c r="N49" i="21"/>
  <c r="M49" i="21"/>
  <c r="L49" i="21"/>
  <c r="K49" i="21"/>
  <c r="O48" i="21"/>
  <c r="N48" i="21"/>
  <c r="M48" i="21"/>
  <c r="L48" i="21"/>
  <c r="K48" i="21"/>
  <c r="O47" i="21"/>
  <c r="N47" i="21"/>
  <c r="M47" i="21"/>
  <c r="L47" i="21"/>
  <c r="K47" i="21"/>
  <c r="O46" i="21"/>
  <c r="N46" i="21"/>
  <c r="M46" i="21"/>
  <c r="L46" i="21"/>
  <c r="K46" i="21"/>
  <c r="O45" i="21"/>
  <c r="N45" i="21"/>
  <c r="M45" i="21"/>
  <c r="L45" i="21"/>
  <c r="K45" i="21"/>
  <c r="O44" i="21"/>
  <c r="N44" i="21"/>
  <c r="M44" i="21"/>
  <c r="L44" i="21"/>
  <c r="K44" i="21"/>
  <c r="O43" i="21"/>
  <c r="N43" i="21"/>
  <c r="M43" i="21"/>
  <c r="L43" i="21"/>
  <c r="K43" i="21"/>
  <c r="O42" i="21"/>
  <c r="N42" i="21"/>
  <c r="M42" i="21"/>
  <c r="L42" i="21"/>
  <c r="K42" i="21"/>
  <c r="O41" i="21"/>
  <c r="N41" i="21"/>
  <c r="M41" i="21"/>
  <c r="L41" i="21"/>
  <c r="K41" i="21"/>
  <c r="O40" i="21"/>
  <c r="N40" i="21"/>
  <c r="M40" i="21"/>
  <c r="L40" i="21"/>
  <c r="K40" i="21"/>
  <c r="O39" i="21"/>
  <c r="N39" i="21"/>
  <c r="M39" i="21"/>
  <c r="L39" i="21"/>
  <c r="K39" i="21"/>
  <c r="O38" i="21"/>
  <c r="N38" i="21"/>
  <c r="M38" i="21"/>
  <c r="L38" i="21"/>
  <c r="K38" i="21"/>
  <c r="O37" i="21"/>
  <c r="N37" i="21"/>
  <c r="M37" i="21"/>
  <c r="L37" i="21"/>
  <c r="K37" i="21"/>
  <c r="O36" i="21"/>
  <c r="N36" i="21"/>
  <c r="M36" i="21"/>
  <c r="L36" i="21"/>
  <c r="K36" i="21"/>
  <c r="O35" i="21"/>
  <c r="N35" i="21"/>
  <c r="M35" i="21"/>
  <c r="L35" i="21"/>
  <c r="K35" i="21"/>
  <c r="O34" i="21"/>
  <c r="N34" i="21"/>
  <c r="M34" i="21"/>
  <c r="L34" i="21"/>
  <c r="K34" i="21"/>
  <c r="O33" i="21"/>
  <c r="N33" i="21"/>
  <c r="M33" i="21"/>
  <c r="L33" i="21"/>
  <c r="K33" i="21"/>
  <c r="O32" i="21"/>
  <c r="N32" i="21"/>
  <c r="M32" i="21"/>
  <c r="L32" i="21"/>
  <c r="K32" i="21"/>
  <c r="O31" i="21"/>
  <c r="N31" i="21"/>
  <c r="M31" i="21"/>
  <c r="L31" i="21"/>
  <c r="K31" i="21"/>
  <c r="O30" i="21"/>
  <c r="N30" i="21"/>
  <c r="M30" i="21"/>
  <c r="L30" i="21"/>
  <c r="K30" i="21"/>
  <c r="O29" i="21"/>
  <c r="N29" i="21"/>
  <c r="M29" i="21"/>
  <c r="L29" i="21"/>
  <c r="K29" i="21"/>
  <c r="O28" i="21"/>
  <c r="N28" i="21"/>
  <c r="M28" i="21"/>
  <c r="L28" i="21"/>
  <c r="K28" i="21"/>
  <c r="O27" i="21"/>
  <c r="N27" i="21"/>
  <c r="M27" i="21"/>
  <c r="L27" i="21"/>
  <c r="K27" i="21"/>
  <c r="O26" i="21"/>
  <c r="N26" i="21"/>
  <c r="M26" i="21"/>
  <c r="L26" i="21"/>
  <c r="K26" i="21"/>
  <c r="O25" i="21"/>
  <c r="N25" i="21"/>
  <c r="M25" i="21"/>
  <c r="L25" i="21"/>
  <c r="K25" i="21"/>
  <c r="O24" i="21"/>
  <c r="N24" i="21"/>
  <c r="M24" i="21"/>
  <c r="L24" i="21"/>
  <c r="K24" i="21"/>
  <c r="O23" i="21"/>
  <c r="N23" i="21"/>
  <c r="M23" i="21"/>
  <c r="L23" i="21"/>
  <c r="K23" i="21"/>
  <c r="O22" i="21"/>
  <c r="N22" i="21"/>
  <c r="M22" i="21"/>
  <c r="L22" i="21"/>
  <c r="K22" i="21"/>
  <c r="O21" i="21"/>
  <c r="N21" i="21"/>
  <c r="M21" i="21"/>
  <c r="L21" i="21"/>
  <c r="K21" i="21"/>
  <c r="O20" i="21"/>
  <c r="N20" i="21"/>
  <c r="M20" i="21"/>
  <c r="L20" i="21"/>
  <c r="K20" i="21"/>
  <c r="O19" i="21"/>
  <c r="N19" i="21"/>
  <c r="M19" i="21"/>
  <c r="L19" i="21"/>
  <c r="K19" i="21"/>
  <c r="O18" i="21"/>
  <c r="N18" i="21"/>
  <c r="M18" i="21"/>
  <c r="L18" i="21"/>
  <c r="K18" i="21"/>
  <c r="O17" i="21"/>
  <c r="N17" i="21"/>
  <c r="M17" i="21"/>
  <c r="L17" i="21"/>
  <c r="K17" i="21"/>
  <c r="O16" i="21"/>
  <c r="N16" i="21"/>
  <c r="M16" i="21"/>
  <c r="L16" i="21"/>
  <c r="K16" i="21"/>
  <c r="O15" i="21"/>
  <c r="N15" i="21"/>
  <c r="M15" i="21"/>
  <c r="L15" i="21"/>
  <c r="K15" i="21"/>
  <c r="O14" i="21"/>
  <c r="N14" i="21"/>
  <c r="M14" i="21"/>
  <c r="L14" i="21"/>
  <c r="K14" i="21"/>
  <c r="O13" i="21"/>
  <c r="N13" i="21"/>
  <c r="M13" i="21"/>
  <c r="L13" i="21"/>
  <c r="K13" i="21"/>
  <c r="O12" i="21"/>
  <c r="N12" i="21"/>
  <c r="M12" i="21"/>
  <c r="L12" i="21"/>
  <c r="K12" i="21"/>
  <c r="O11" i="21"/>
  <c r="N11" i="21"/>
  <c r="M11" i="21"/>
  <c r="L11" i="21"/>
  <c r="K11" i="21"/>
  <c r="O10" i="21"/>
  <c r="N10" i="21"/>
  <c r="M10" i="21"/>
  <c r="L10" i="21"/>
  <c r="K10" i="21"/>
  <c r="O9" i="21"/>
  <c r="N9" i="21"/>
  <c r="M9" i="21"/>
  <c r="L9" i="21"/>
  <c r="K9" i="21"/>
  <c r="O8" i="21"/>
  <c r="N8" i="21"/>
  <c r="M8" i="21"/>
  <c r="L8" i="21"/>
  <c r="K8" i="21"/>
  <c r="O7" i="21"/>
  <c r="N7" i="21"/>
  <c r="M7" i="21"/>
  <c r="L7" i="21"/>
  <c r="K7" i="21"/>
  <c r="O6" i="21"/>
  <c r="N6" i="21"/>
  <c r="M6" i="21"/>
  <c r="L6" i="21"/>
  <c r="K6" i="21"/>
  <c r="O5" i="21"/>
  <c r="N5" i="21"/>
  <c r="M5" i="21"/>
  <c r="L5" i="21"/>
  <c r="K5" i="21"/>
  <c r="O4" i="21"/>
  <c r="N4" i="21"/>
  <c r="M4" i="21"/>
  <c r="L4" i="21"/>
  <c r="K4" i="21"/>
  <c r="O145" i="20"/>
  <c r="N145" i="20"/>
  <c r="M145" i="20"/>
  <c r="L145" i="20"/>
  <c r="K145" i="20"/>
  <c r="O144" i="20"/>
  <c r="N144" i="20"/>
  <c r="M144" i="20"/>
  <c r="L144" i="20"/>
  <c r="K144" i="20"/>
  <c r="O143" i="20"/>
  <c r="N143" i="20"/>
  <c r="M143" i="20"/>
  <c r="L143" i="20"/>
  <c r="K143" i="20"/>
  <c r="O142" i="20"/>
  <c r="N142" i="20"/>
  <c r="M142" i="20"/>
  <c r="L142" i="20"/>
  <c r="K142" i="20"/>
  <c r="O141" i="20"/>
  <c r="N141" i="20"/>
  <c r="M141" i="20"/>
  <c r="L141" i="20"/>
  <c r="K141" i="20"/>
  <c r="O140" i="20"/>
  <c r="N140" i="20"/>
  <c r="M140" i="20"/>
  <c r="L140" i="20"/>
  <c r="K140" i="20"/>
  <c r="O139" i="20"/>
  <c r="N139" i="20"/>
  <c r="M139" i="20"/>
  <c r="L139" i="20"/>
  <c r="K139" i="20"/>
  <c r="O138" i="20"/>
  <c r="N138" i="20"/>
  <c r="M138" i="20"/>
  <c r="L138" i="20"/>
  <c r="K138" i="20"/>
  <c r="O137" i="20"/>
  <c r="N137" i="20"/>
  <c r="M137" i="20"/>
  <c r="L137" i="20"/>
  <c r="K137" i="20"/>
  <c r="O136" i="20"/>
  <c r="N136" i="20"/>
  <c r="M136" i="20"/>
  <c r="L136" i="20"/>
  <c r="K136" i="20"/>
  <c r="O135" i="20"/>
  <c r="N135" i="20"/>
  <c r="M135" i="20"/>
  <c r="L135" i="20"/>
  <c r="K135" i="20"/>
  <c r="O134" i="20"/>
  <c r="N134" i="20"/>
  <c r="M134" i="20"/>
  <c r="L134" i="20"/>
  <c r="K134" i="20"/>
  <c r="O133" i="20"/>
  <c r="N133" i="20"/>
  <c r="M133" i="20"/>
  <c r="L133" i="20"/>
  <c r="K133" i="20"/>
  <c r="O132" i="20"/>
  <c r="N132" i="20"/>
  <c r="M132" i="20"/>
  <c r="L132" i="20"/>
  <c r="K132" i="20"/>
  <c r="O131" i="20"/>
  <c r="N131" i="20"/>
  <c r="M131" i="20"/>
  <c r="L131" i="20"/>
  <c r="K131" i="20"/>
  <c r="O130" i="20"/>
  <c r="N130" i="20"/>
  <c r="M130" i="20"/>
  <c r="L130" i="20"/>
  <c r="K130" i="20"/>
  <c r="O129" i="20"/>
  <c r="N129" i="20"/>
  <c r="M129" i="20"/>
  <c r="L129" i="20"/>
  <c r="K129" i="20"/>
  <c r="O128" i="20"/>
  <c r="N128" i="20"/>
  <c r="M128" i="20"/>
  <c r="L128" i="20"/>
  <c r="K128" i="20"/>
  <c r="O127" i="20"/>
  <c r="N127" i="20"/>
  <c r="M127" i="20"/>
  <c r="L127" i="20"/>
  <c r="K127" i="20"/>
  <c r="O126" i="20"/>
  <c r="N126" i="20"/>
  <c r="M126" i="20"/>
  <c r="L126" i="20"/>
  <c r="K126" i="20"/>
  <c r="O125" i="20"/>
  <c r="N125" i="20"/>
  <c r="M125" i="20"/>
  <c r="L125" i="20"/>
  <c r="K125" i="20"/>
  <c r="O124" i="20"/>
  <c r="N124" i="20"/>
  <c r="M124" i="20"/>
  <c r="L124" i="20"/>
  <c r="K124" i="20"/>
  <c r="O123" i="20"/>
  <c r="N123" i="20"/>
  <c r="M123" i="20"/>
  <c r="L123" i="20"/>
  <c r="K123" i="20"/>
  <c r="O122" i="20"/>
  <c r="N122" i="20"/>
  <c r="M122" i="20"/>
  <c r="L122" i="20"/>
  <c r="K122" i="20"/>
  <c r="O121" i="20"/>
  <c r="N121" i="20"/>
  <c r="M121" i="20"/>
  <c r="L121" i="20"/>
  <c r="K121" i="20"/>
  <c r="O120" i="20"/>
  <c r="N120" i="20"/>
  <c r="M120" i="20"/>
  <c r="L120" i="20"/>
  <c r="K120" i="20"/>
  <c r="O119" i="20"/>
  <c r="N119" i="20"/>
  <c r="M119" i="20"/>
  <c r="L119" i="20"/>
  <c r="K119" i="20"/>
  <c r="O118" i="20"/>
  <c r="N118" i="20"/>
  <c r="M118" i="20"/>
  <c r="L118" i="20"/>
  <c r="K118" i="20"/>
  <c r="O117" i="20"/>
  <c r="N117" i="20"/>
  <c r="M117" i="20"/>
  <c r="L117" i="20"/>
  <c r="K117" i="20"/>
  <c r="O116" i="20"/>
  <c r="N116" i="20"/>
  <c r="M116" i="20"/>
  <c r="L116" i="20"/>
  <c r="K116" i="20"/>
  <c r="O115" i="20"/>
  <c r="N115" i="20"/>
  <c r="M115" i="20"/>
  <c r="L115" i="20"/>
  <c r="K115" i="20"/>
  <c r="O114" i="20"/>
  <c r="N114" i="20"/>
  <c r="M114" i="20"/>
  <c r="L114" i="20"/>
  <c r="K114" i="20"/>
  <c r="O113" i="20"/>
  <c r="N113" i="20"/>
  <c r="M113" i="20"/>
  <c r="L113" i="20"/>
  <c r="K113" i="20"/>
  <c r="O112" i="20"/>
  <c r="N112" i="20"/>
  <c r="M112" i="20"/>
  <c r="L112" i="20"/>
  <c r="K112" i="20"/>
  <c r="O111" i="20"/>
  <c r="N111" i="20"/>
  <c r="M111" i="20"/>
  <c r="L111" i="20"/>
  <c r="K111" i="20"/>
  <c r="O110" i="20"/>
  <c r="N110" i="20"/>
  <c r="M110" i="20"/>
  <c r="L110" i="20"/>
  <c r="K110" i="20"/>
  <c r="O109" i="20"/>
  <c r="N109" i="20"/>
  <c r="M109" i="20"/>
  <c r="L109" i="20"/>
  <c r="K109" i="20"/>
  <c r="O108" i="20"/>
  <c r="N108" i="20"/>
  <c r="M108" i="20"/>
  <c r="L108" i="20"/>
  <c r="K108" i="20"/>
  <c r="O107" i="20"/>
  <c r="N107" i="20"/>
  <c r="M107" i="20"/>
  <c r="L107" i="20"/>
  <c r="K107" i="20"/>
  <c r="O106" i="20"/>
  <c r="N106" i="20"/>
  <c r="M106" i="20"/>
  <c r="L106" i="20"/>
  <c r="K106" i="20"/>
  <c r="O105" i="20"/>
  <c r="N105" i="20"/>
  <c r="M105" i="20"/>
  <c r="L105" i="20"/>
  <c r="K105" i="20"/>
  <c r="O104" i="20"/>
  <c r="N104" i="20"/>
  <c r="M104" i="20"/>
  <c r="L104" i="20"/>
  <c r="K104" i="20"/>
  <c r="O103" i="20"/>
  <c r="N103" i="20"/>
  <c r="M103" i="20"/>
  <c r="L103" i="20"/>
  <c r="K103" i="20"/>
  <c r="O102" i="20"/>
  <c r="N102" i="20"/>
  <c r="M102" i="20"/>
  <c r="L102" i="20"/>
  <c r="K102" i="20"/>
  <c r="O101" i="20"/>
  <c r="N101" i="20"/>
  <c r="M101" i="20"/>
  <c r="L101" i="20"/>
  <c r="K101" i="20"/>
  <c r="O100" i="20"/>
  <c r="N100" i="20"/>
  <c r="M100" i="20"/>
  <c r="L100" i="20"/>
  <c r="K100" i="20"/>
  <c r="O99" i="20"/>
  <c r="N99" i="20"/>
  <c r="M99" i="20"/>
  <c r="L99" i="20"/>
  <c r="K99" i="20"/>
  <c r="O98" i="20"/>
  <c r="N98" i="20"/>
  <c r="M98" i="20"/>
  <c r="L98" i="20"/>
  <c r="K98" i="20"/>
  <c r="O97" i="20"/>
  <c r="N97" i="20"/>
  <c r="M97" i="20"/>
  <c r="L97" i="20"/>
  <c r="K97" i="20"/>
  <c r="O96" i="20"/>
  <c r="N96" i="20"/>
  <c r="M96" i="20"/>
  <c r="L96" i="20"/>
  <c r="K96" i="20"/>
  <c r="O95" i="20"/>
  <c r="N95" i="20"/>
  <c r="M95" i="20"/>
  <c r="L95" i="20"/>
  <c r="K95" i="20"/>
  <c r="O94" i="20"/>
  <c r="N94" i="20"/>
  <c r="M94" i="20"/>
  <c r="L94" i="20"/>
  <c r="K94" i="20"/>
  <c r="O93" i="20"/>
  <c r="N93" i="20"/>
  <c r="M93" i="20"/>
  <c r="L93" i="20"/>
  <c r="K93" i="20"/>
  <c r="O92" i="20"/>
  <c r="N92" i="20"/>
  <c r="M92" i="20"/>
  <c r="L92" i="20"/>
  <c r="K92" i="20"/>
  <c r="O91" i="20"/>
  <c r="N91" i="20"/>
  <c r="M91" i="20"/>
  <c r="L91" i="20"/>
  <c r="K91" i="20"/>
  <c r="O90" i="20"/>
  <c r="N90" i="20"/>
  <c r="M90" i="20"/>
  <c r="L90" i="20"/>
  <c r="K90" i="20"/>
  <c r="O89" i="20"/>
  <c r="N89" i="20"/>
  <c r="M89" i="20"/>
  <c r="L89" i="20"/>
  <c r="K89" i="20"/>
  <c r="O88" i="20"/>
  <c r="N88" i="20"/>
  <c r="M88" i="20"/>
  <c r="L88" i="20"/>
  <c r="K88" i="20"/>
  <c r="O87" i="20"/>
  <c r="N87" i="20"/>
  <c r="M87" i="20"/>
  <c r="L87" i="20"/>
  <c r="K87" i="20"/>
  <c r="O86" i="20"/>
  <c r="N86" i="20"/>
  <c r="M86" i="20"/>
  <c r="L86" i="20"/>
  <c r="K86" i="20"/>
  <c r="O85" i="20"/>
  <c r="N85" i="20"/>
  <c r="M85" i="20"/>
  <c r="L85" i="20"/>
  <c r="K85" i="20"/>
  <c r="O84" i="20"/>
  <c r="N84" i="20"/>
  <c r="M84" i="20"/>
  <c r="L84" i="20"/>
  <c r="K84" i="20"/>
  <c r="O83" i="20"/>
  <c r="N83" i="20"/>
  <c r="M83" i="20"/>
  <c r="L83" i="20"/>
  <c r="K83" i="20"/>
  <c r="O82" i="20"/>
  <c r="N82" i="20"/>
  <c r="M82" i="20"/>
  <c r="L82" i="20"/>
  <c r="K82" i="20"/>
  <c r="O81" i="20"/>
  <c r="N81" i="20"/>
  <c r="M81" i="20"/>
  <c r="L81" i="20"/>
  <c r="K81" i="20"/>
  <c r="O80" i="20"/>
  <c r="N80" i="20"/>
  <c r="M80" i="20"/>
  <c r="L80" i="20"/>
  <c r="K80" i="20"/>
  <c r="O79" i="20"/>
  <c r="N79" i="20"/>
  <c r="M79" i="20"/>
  <c r="L79" i="20"/>
  <c r="K79" i="20"/>
  <c r="O78" i="20"/>
  <c r="N78" i="20"/>
  <c r="M78" i="20"/>
  <c r="L78" i="20"/>
  <c r="K78" i="20"/>
  <c r="O77" i="20"/>
  <c r="N77" i="20"/>
  <c r="M77" i="20"/>
  <c r="L77" i="20"/>
  <c r="K77" i="20"/>
  <c r="O76" i="20"/>
  <c r="N76" i="20"/>
  <c r="M76" i="20"/>
  <c r="L76" i="20"/>
  <c r="K76" i="20"/>
  <c r="O75" i="20"/>
  <c r="N75" i="20"/>
  <c r="M75" i="20"/>
  <c r="L75" i="20"/>
  <c r="K75" i="20"/>
  <c r="O74" i="20"/>
  <c r="N74" i="20"/>
  <c r="M74" i="20"/>
  <c r="L74" i="20"/>
  <c r="K74" i="20"/>
  <c r="O73" i="20"/>
  <c r="N73" i="20"/>
  <c r="M73" i="20"/>
  <c r="L73" i="20"/>
  <c r="K73" i="20"/>
  <c r="O72" i="20"/>
  <c r="N72" i="20"/>
  <c r="M72" i="20"/>
  <c r="L72" i="20"/>
  <c r="K72" i="20"/>
  <c r="O71" i="20"/>
  <c r="N71" i="20"/>
  <c r="M71" i="20"/>
  <c r="L71" i="20"/>
  <c r="K71" i="20"/>
  <c r="O70" i="20"/>
  <c r="N70" i="20"/>
  <c r="M70" i="20"/>
  <c r="L70" i="20"/>
  <c r="K70" i="20"/>
  <c r="O69" i="20"/>
  <c r="N69" i="20"/>
  <c r="L69" i="20"/>
  <c r="O68" i="20"/>
  <c r="N68" i="20"/>
  <c r="M68" i="20"/>
  <c r="L68" i="20"/>
  <c r="K68" i="20"/>
  <c r="O67" i="20"/>
  <c r="N67" i="20"/>
  <c r="L67" i="20"/>
  <c r="O66" i="20"/>
  <c r="N66" i="20"/>
  <c r="M66" i="20"/>
  <c r="L66" i="20"/>
  <c r="K66" i="20"/>
  <c r="O65" i="20"/>
  <c r="N65" i="20"/>
  <c r="L65" i="20"/>
  <c r="O64" i="20"/>
  <c r="N64" i="20"/>
  <c r="M64" i="20"/>
  <c r="L64" i="20"/>
  <c r="K64" i="20"/>
  <c r="O63" i="20"/>
  <c r="N63" i="20"/>
  <c r="L63" i="20"/>
  <c r="O62" i="20"/>
  <c r="N62" i="20"/>
  <c r="M62" i="20"/>
  <c r="L62" i="20"/>
  <c r="K62" i="20"/>
  <c r="O61" i="20"/>
  <c r="N61" i="20"/>
  <c r="M61" i="20"/>
  <c r="L61" i="20"/>
  <c r="K61" i="20"/>
  <c r="O60" i="20"/>
  <c r="N60" i="20"/>
  <c r="M60" i="20"/>
  <c r="L60" i="20"/>
  <c r="K60" i="20"/>
  <c r="O59" i="20"/>
  <c r="N59" i="20"/>
  <c r="M59" i="20"/>
  <c r="L59" i="20"/>
  <c r="K59" i="20"/>
  <c r="O58" i="20"/>
  <c r="N58" i="20"/>
  <c r="M58" i="20"/>
  <c r="L58" i="20"/>
  <c r="K58" i="20"/>
  <c r="O57" i="20"/>
  <c r="N57" i="20"/>
  <c r="M57" i="20"/>
  <c r="L57" i="20"/>
  <c r="K57" i="20"/>
  <c r="O56" i="20"/>
  <c r="N56" i="20"/>
  <c r="M56" i="20"/>
  <c r="L56" i="20"/>
  <c r="K56" i="20"/>
  <c r="O55" i="20"/>
  <c r="N55" i="20"/>
  <c r="M55" i="20"/>
  <c r="L55" i="20"/>
  <c r="K55" i="20"/>
  <c r="O54" i="20"/>
  <c r="N54" i="20"/>
  <c r="M54" i="20"/>
  <c r="L54" i="20"/>
  <c r="K54" i="20"/>
  <c r="O53" i="20"/>
  <c r="N53" i="20"/>
  <c r="M53" i="20"/>
  <c r="L53" i="20"/>
  <c r="K53" i="20"/>
  <c r="O52" i="20"/>
  <c r="N52" i="20"/>
  <c r="M52" i="20"/>
  <c r="L52" i="20"/>
  <c r="K52" i="20"/>
  <c r="O51" i="20"/>
  <c r="N51" i="20"/>
  <c r="M51" i="20"/>
  <c r="L51" i="20"/>
  <c r="K51" i="20"/>
  <c r="O50" i="20"/>
  <c r="N50" i="20"/>
  <c r="M50" i="20"/>
  <c r="L50" i="20"/>
  <c r="K50" i="20"/>
  <c r="O49" i="20"/>
  <c r="N49" i="20"/>
  <c r="M49" i="20"/>
  <c r="L49" i="20"/>
  <c r="K49" i="20"/>
  <c r="O48" i="20"/>
  <c r="N48" i="20"/>
  <c r="M48" i="20"/>
  <c r="L48" i="20"/>
  <c r="K48" i="20"/>
  <c r="O47" i="20"/>
  <c r="N47" i="20"/>
  <c r="M47" i="20"/>
  <c r="L47" i="20"/>
  <c r="K47" i="20"/>
  <c r="O46" i="20"/>
  <c r="N46" i="20"/>
  <c r="M46" i="20"/>
  <c r="L46" i="20"/>
  <c r="K46" i="20"/>
  <c r="O45" i="20"/>
  <c r="N45" i="20"/>
  <c r="M45" i="20"/>
  <c r="L45" i="20"/>
  <c r="K45" i="20"/>
  <c r="O44" i="20"/>
  <c r="N44" i="20"/>
  <c r="M44" i="20"/>
  <c r="L44" i="20"/>
  <c r="K44" i="20"/>
  <c r="O43" i="20"/>
  <c r="N43" i="20"/>
  <c r="M43" i="20"/>
  <c r="L43" i="20"/>
  <c r="K43" i="20"/>
  <c r="O42" i="20"/>
  <c r="N42" i="20"/>
  <c r="M42" i="20"/>
  <c r="L42" i="20"/>
  <c r="K42" i="20"/>
  <c r="O41" i="20"/>
  <c r="N41" i="20"/>
  <c r="M41" i="20"/>
  <c r="L41" i="20"/>
  <c r="K41" i="20"/>
  <c r="O40" i="20"/>
  <c r="N40" i="20"/>
  <c r="M40" i="20"/>
  <c r="L40" i="20"/>
  <c r="K40" i="20"/>
  <c r="O39" i="20"/>
  <c r="N39" i="20"/>
  <c r="M39" i="20"/>
  <c r="L39" i="20"/>
  <c r="K39" i="20"/>
  <c r="O38" i="20"/>
  <c r="N38" i="20"/>
  <c r="M38" i="20"/>
  <c r="L38" i="20"/>
  <c r="K38" i="20"/>
  <c r="O37" i="20"/>
  <c r="N37" i="20"/>
  <c r="M37" i="20"/>
  <c r="L37" i="20"/>
  <c r="K37" i="20"/>
  <c r="O36" i="20"/>
  <c r="N36" i="20"/>
  <c r="M36" i="20"/>
  <c r="L36" i="20"/>
  <c r="K36" i="20"/>
  <c r="O35" i="20"/>
  <c r="N35" i="20"/>
  <c r="M35" i="20"/>
  <c r="L35" i="20"/>
  <c r="K35" i="20"/>
  <c r="O34" i="20"/>
  <c r="N34" i="20"/>
  <c r="M34" i="20"/>
  <c r="L34" i="20"/>
  <c r="K34" i="20"/>
  <c r="O33" i="20"/>
  <c r="N33" i="20"/>
  <c r="M33" i="20"/>
  <c r="L33" i="20"/>
  <c r="K33" i="20"/>
  <c r="O32" i="20"/>
  <c r="N32" i="20"/>
  <c r="M32" i="20"/>
  <c r="L32" i="20"/>
  <c r="K32" i="20"/>
  <c r="O31" i="20"/>
  <c r="N31" i="20"/>
  <c r="M31" i="20"/>
  <c r="L31" i="20"/>
  <c r="K31" i="20"/>
  <c r="O30" i="20"/>
  <c r="N30" i="20"/>
  <c r="M30" i="20"/>
  <c r="L30" i="20"/>
  <c r="K30" i="20"/>
  <c r="O29" i="20"/>
  <c r="N29" i="20"/>
  <c r="M29" i="20"/>
  <c r="L29" i="20"/>
  <c r="K29" i="20"/>
  <c r="O28" i="20"/>
  <c r="N28" i="20"/>
  <c r="M28" i="20"/>
  <c r="L28" i="20"/>
  <c r="K28" i="20"/>
  <c r="O27" i="20"/>
  <c r="N27" i="20"/>
  <c r="M27" i="20"/>
  <c r="L27" i="20"/>
  <c r="K27" i="20"/>
  <c r="O26" i="20"/>
  <c r="N26" i="20"/>
  <c r="M26" i="20"/>
  <c r="L26" i="20"/>
  <c r="K26" i="20"/>
  <c r="O25" i="20"/>
  <c r="N25" i="20"/>
  <c r="M25" i="20"/>
  <c r="L25" i="20"/>
  <c r="K25" i="20"/>
  <c r="O24" i="20"/>
  <c r="N24" i="20"/>
  <c r="L24" i="20"/>
  <c r="O23" i="20"/>
  <c r="N23" i="20"/>
  <c r="M23" i="20"/>
  <c r="L23" i="20"/>
  <c r="K23" i="20"/>
  <c r="O22" i="20"/>
  <c r="N22" i="20"/>
  <c r="M22" i="20"/>
  <c r="L22" i="20"/>
  <c r="K22" i="20"/>
  <c r="O21" i="20"/>
  <c r="N21" i="20"/>
  <c r="M21" i="20"/>
  <c r="L21" i="20"/>
  <c r="K21" i="20"/>
  <c r="O20" i="20"/>
  <c r="N20" i="20"/>
  <c r="M20" i="20"/>
  <c r="L20" i="20"/>
  <c r="K20" i="20"/>
  <c r="O19" i="20"/>
  <c r="N19" i="20"/>
  <c r="M19" i="20"/>
  <c r="L19" i="20"/>
  <c r="K19" i="20"/>
  <c r="O18" i="20"/>
  <c r="N18" i="20"/>
  <c r="M18" i="20"/>
  <c r="L18" i="20"/>
  <c r="K18" i="20"/>
  <c r="O17" i="20"/>
  <c r="N17" i="20"/>
  <c r="M17" i="20"/>
  <c r="L17" i="20"/>
  <c r="K17" i="20"/>
  <c r="O16" i="20"/>
  <c r="N16" i="20"/>
  <c r="M16" i="20"/>
  <c r="L16" i="20"/>
  <c r="K16" i="20"/>
  <c r="O15" i="20"/>
  <c r="N15" i="20"/>
  <c r="M15" i="20"/>
  <c r="L15" i="20"/>
  <c r="K15" i="20"/>
  <c r="O14" i="20"/>
  <c r="N14" i="20"/>
  <c r="M14" i="20"/>
  <c r="L14" i="20"/>
  <c r="K14" i="20"/>
  <c r="O13" i="20"/>
  <c r="N13" i="20"/>
  <c r="M13" i="20"/>
  <c r="L13" i="20"/>
  <c r="K13" i="20"/>
  <c r="O12" i="20"/>
  <c r="N12" i="20"/>
  <c r="M12" i="20"/>
  <c r="L12" i="20"/>
  <c r="K12" i="20"/>
  <c r="O11" i="20"/>
  <c r="N11" i="20"/>
  <c r="M11" i="20"/>
  <c r="L11" i="20"/>
  <c r="K11" i="20"/>
  <c r="O10" i="20"/>
  <c r="N10" i="20"/>
  <c r="M10" i="20"/>
  <c r="L10" i="20"/>
  <c r="K10" i="20"/>
  <c r="O9" i="20"/>
  <c r="N9" i="20"/>
  <c r="M9" i="20"/>
  <c r="L9" i="20"/>
  <c r="K9" i="20"/>
  <c r="O8" i="20"/>
  <c r="N8" i="20"/>
  <c r="M8" i="20"/>
  <c r="L8" i="20"/>
  <c r="K8" i="20"/>
  <c r="O7" i="20"/>
  <c r="N7" i="20"/>
  <c r="M7" i="20"/>
  <c r="L7" i="20"/>
  <c r="K7" i="20"/>
  <c r="O6" i="20"/>
  <c r="N6" i="20"/>
  <c r="M6" i="20"/>
  <c r="L6" i="20"/>
  <c r="K6" i="20"/>
  <c r="O5" i="20"/>
  <c r="N5" i="20"/>
  <c r="M5" i="20"/>
  <c r="L5" i="20"/>
  <c r="K5" i="20"/>
  <c r="O4" i="20"/>
  <c r="N4" i="20"/>
  <c r="M4" i="20"/>
  <c r="L4" i="20"/>
  <c r="K4" i="20"/>
  <c r="O145" i="19"/>
  <c r="N145" i="19"/>
  <c r="M145" i="19"/>
  <c r="L145" i="19"/>
  <c r="K145" i="19"/>
  <c r="O144" i="19"/>
  <c r="N144" i="19"/>
  <c r="M144" i="19"/>
  <c r="L144" i="19"/>
  <c r="K144" i="19"/>
  <c r="O143" i="19"/>
  <c r="N143" i="19"/>
  <c r="M143" i="19"/>
  <c r="L143" i="19"/>
  <c r="K143" i="19"/>
  <c r="O142" i="19"/>
  <c r="N142" i="19"/>
  <c r="M142" i="19"/>
  <c r="L142" i="19"/>
  <c r="K142" i="19"/>
  <c r="O141" i="19"/>
  <c r="N141" i="19"/>
  <c r="M141" i="19"/>
  <c r="L141" i="19"/>
  <c r="K141" i="19"/>
  <c r="O140" i="19"/>
  <c r="N140" i="19"/>
  <c r="M140" i="19"/>
  <c r="L140" i="19"/>
  <c r="K140" i="19"/>
  <c r="O139" i="19"/>
  <c r="N139" i="19"/>
  <c r="M139" i="19"/>
  <c r="L139" i="19"/>
  <c r="K139" i="19"/>
  <c r="O138" i="19"/>
  <c r="N138" i="19"/>
  <c r="M138" i="19"/>
  <c r="L138" i="19"/>
  <c r="K138" i="19"/>
  <c r="O137" i="19"/>
  <c r="N137" i="19"/>
  <c r="M137" i="19"/>
  <c r="L137" i="19"/>
  <c r="K137" i="19"/>
  <c r="O136" i="19"/>
  <c r="N136" i="19"/>
  <c r="M136" i="19"/>
  <c r="L136" i="19"/>
  <c r="K136" i="19"/>
  <c r="O135" i="19"/>
  <c r="N135" i="19"/>
  <c r="M135" i="19"/>
  <c r="L135" i="19"/>
  <c r="K135" i="19"/>
  <c r="O134" i="19"/>
  <c r="N134" i="19"/>
  <c r="M134" i="19"/>
  <c r="L134" i="19"/>
  <c r="K134" i="19"/>
  <c r="O133" i="19"/>
  <c r="N133" i="19"/>
  <c r="M133" i="19"/>
  <c r="L133" i="19"/>
  <c r="K133" i="19"/>
  <c r="O132" i="19"/>
  <c r="N132" i="19"/>
  <c r="M132" i="19"/>
  <c r="L132" i="19"/>
  <c r="K132" i="19"/>
  <c r="O131" i="19"/>
  <c r="N131" i="19"/>
  <c r="M131" i="19"/>
  <c r="L131" i="19"/>
  <c r="K131" i="19"/>
  <c r="O130" i="19"/>
  <c r="N130" i="19"/>
  <c r="M130" i="19"/>
  <c r="L130" i="19"/>
  <c r="K130" i="19"/>
  <c r="O129" i="19"/>
  <c r="N129" i="19"/>
  <c r="M129" i="19"/>
  <c r="L129" i="19"/>
  <c r="K129" i="19"/>
  <c r="O128" i="19"/>
  <c r="N128" i="19"/>
  <c r="M128" i="19"/>
  <c r="L128" i="19"/>
  <c r="K128" i="19"/>
  <c r="O127" i="19"/>
  <c r="N127" i="19"/>
  <c r="M127" i="19"/>
  <c r="L127" i="19"/>
  <c r="K127" i="19"/>
  <c r="O126" i="19"/>
  <c r="N126" i="19"/>
  <c r="M126" i="19"/>
  <c r="L126" i="19"/>
  <c r="K126" i="19"/>
  <c r="O125" i="19"/>
  <c r="N125" i="19"/>
  <c r="M125" i="19"/>
  <c r="L125" i="19"/>
  <c r="K125" i="19"/>
  <c r="O124" i="19"/>
  <c r="N124" i="19"/>
  <c r="L124" i="19"/>
  <c r="O123" i="19"/>
  <c r="N123" i="19"/>
  <c r="M123" i="19"/>
  <c r="L123" i="19"/>
  <c r="K123" i="19"/>
  <c r="O122" i="19"/>
  <c r="N122" i="19"/>
  <c r="M122" i="19"/>
  <c r="L122" i="19"/>
  <c r="K122" i="19"/>
  <c r="O121" i="19"/>
  <c r="N121" i="19"/>
  <c r="M121" i="19"/>
  <c r="L121" i="19"/>
  <c r="K121" i="19"/>
  <c r="O120" i="19"/>
  <c r="N120" i="19"/>
  <c r="M120" i="19"/>
  <c r="L120" i="19"/>
  <c r="K120" i="19"/>
  <c r="O119" i="19"/>
  <c r="N119" i="19"/>
  <c r="M119" i="19"/>
  <c r="L119" i="19"/>
  <c r="K119" i="19"/>
  <c r="O118" i="19"/>
  <c r="N118" i="19"/>
  <c r="M118" i="19"/>
  <c r="L118" i="19"/>
  <c r="K118" i="19"/>
  <c r="O117" i="19"/>
  <c r="N117" i="19"/>
  <c r="M117" i="19"/>
  <c r="L117" i="19"/>
  <c r="K117" i="19"/>
  <c r="O116" i="19"/>
  <c r="N116" i="19"/>
  <c r="M116" i="19"/>
  <c r="L116" i="19"/>
  <c r="K116" i="19"/>
  <c r="O115" i="19"/>
  <c r="N115" i="19"/>
  <c r="M115" i="19"/>
  <c r="L115" i="19"/>
  <c r="K115" i="19"/>
  <c r="O114" i="19"/>
  <c r="N114" i="19"/>
  <c r="M114" i="19"/>
  <c r="L114" i="19"/>
  <c r="K114" i="19"/>
  <c r="O113" i="19"/>
  <c r="N113" i="19"/>
  <c r="M113" i="19"/>
  <c r="L113" i="19"/>
  <c r="K113" i="19"/>
  <c r="O112" i="19"/>
  <c r="N112" i="19"/>
  <c r="M112" i="19"/>
  <c r="L112" i="19"/>
  <c r="K112" i="19"/>
  <c r="O111" i="19"/>
  <c r="N111" i="19"/>
  <c r="M111" i="19"/>
  <c r="L111" i="19"/>
  <c r="K111" i="19"/>
  <c r="O110" i="19"/>
  <c r="N110" i="19"/>
  <c r="M110" i="19"/>
  <c r="L110" i="19"/>
  <c r="K110" i="19"/>
  <c r="O109" i="19"/>
  <c r="N109" i="19"/>
  <c r="M109" i="19"/>
  <c r="L109" i="19"/>
  <c r="K109" i="19"/>
  <c r="O108" i="19"/>
  <c r="N108" i="19"/>
  <c r="M108" i="19"/>
  <c r="L108" i="19"/>
  <c r="K108" i="19"/>
  <c r="O107" i="19"/>
  <c r="N107" i="19"/>
  <c r="M107" i="19"/>
  <c r="L107" i="19"/>
  <c r="K107" i="19"/>
  <c r="O106" i="19"/>
  <c r="N106" i="19"/>
  <c r="M106" i="19"/>
  <c r="L106" i="19"/>
  <c r="K106" i="19"/>
  <c r="O105" i="19"/>
  <c r="N105" i="19"/>
  <c r="M105" i="19"/>
  <c r="L105" i="19"/>
  <c r="K105" i="19"/>
  <c r="O104" i="19"/>
  <c r="N104" i="19"/>
  <c r="M104" i="19"/>
  <c r="L104" i="19"/>
  <c r="K104" i="19"/>
  <c r="O103" i="19"/>
  <c r="N103" i="19"/>
  <c r="M103" i="19"/>
  <c r="L103" i="19"/>
  <c r="K103" i="19"/>
  <c r="O102" i="19"/>
  <c r="N102" i="19"/>
  <c r="M102" i="19"/>
  <c r="L102" i="19"/>
  <c r="K102" i="19"/>
  <c r="O101" i="19"/>
  <c r="N101" i="19"/>
  <c r="M101" i="19"/>
  <c r="L101" i="19"/>
  <c r="K101" i="19"/>
  <c r="O100" i="19"/>
  <c r="N100" i="19"/>
  <c r="M100" i="19"/>
  <c r="L100" i="19"/>
  <c r="K100" i="19"/>
  <c r="O99" i="19"/>
  <c r="N99" i="19"/>
  <c r="M99" i="19"/>
  <c r="L99" i="19"/>
  <c r="K99" i="19"/>
  <c r="O98" i="19"/>
  <c r="N98" i="19"/>
  <c r="M98" i="19"/>
  <c r="L98" i="19"/>
  <c r="K98" i="19"/>
  <c r="O97" i="19"/>
  <c r="N97" i="19"/>
  <c r="M97" i="19"/>
  <c r="L97" i="19"/>
  <c r="K97" i="19"/>
  <c r="O96" i="19"/>
  <c r="N96" i="19"/>
  <c r="M96" i="19"/>
  <c r="L96" i="19"/>
  <c r="K96" i="19"/>
  <c r="O95" i="19"/>
  <c r="N95" i="19"/>
  <c r="M95" i="19"/>
  <c r="L95" i="19"/>
  <c r="K95" i="19"/>
  <c r="O94" i="19"/>
  <c r="N94" i="19"/>
  <c r="M94" i="19"/>
  <c r="L94" i="19"/>
  <c r="K94" i="19"/>
  <c r="O93" i="19"/>
  <c r="N93" i="19"/>
  <c r="M93" i="19"/>
  <c r="L93" i="19"/>
  <c r="K93" i="19"/>
  <c r="O92" i="19"/>
  <c r="N92" i="19"/>
  <c r="M92" i="19"/>
  <c r="L92" i="19"/>
  <c r="K92" i="19"/>
  <c r="O91" i="19"/>
  <c r="N91" i="19"/>
  <c r="M91" i="19"/>
  <c r="L91" i="19"/>
  <c r="K91" i="19"/>
  <c r="O90" i="19"/>
  <c r="N90" i="19"/>
  <c r="M90" i="19"/>
  <c r="L90" i="19"/>
  <c r="K90" i="19"/>
  <c r="O89" i="19"/>
  <c r="N89" i="19"/>
  <c r="M89" i="19"/>
  <c r="L89" i="19"/>
  <c r="K89" i="19"/>
  <c r="O88" i="19"/>
  <c r="N88" i="19"/>
  <c r="M88" i="19"/>
  <c r="L88" i="19"/>
  <c r="K88" i="19"/>
  <c r="O87" i="19"/>
  <c r="N87" i="19"/>
  <c r="M87" i="19"/>
  <c r="L87" i="19"/>
  <c r="K87" i="19"/>
  <c r="O86" i="19"/>
  <c r="N86" i="19"/>
  <c r="M86" i="19"/>
  <c r="L86" i="19"/>
  <c r="K86" i="19"/>
  <c r="O85" i="19"/>
  <c r="N85" i="19"/>
  <c r="M85" i="19"/>
  <c r="L85" i="19"/>
  <c r="K85" i="19"/>
  <c r="O84" i="19"/>
  <c r="N84" i="19"/>
  <c r="M84" i="19"/>
  <c r="L84" i="19"/>
  <c r="K84" i="19"/>
  <c r="O83" i="19"/>
  <c r="N83" i="19"/>
  <c r="M83" i="19"/>
  <c r="L83" i="19"/>
  <c r="K83" i="19"/>
  <c r="O82" i="19"/>
  <c r="N82" i="19"/>
  <c r="M82" i="19"/>
  <c r="L82" i="19"/>
  <c r="K82" i="19"/>
  <c r="O81" i="19"/>
  <c r="N81" i="19"/>
  <c r="M81" i="19"/>
  <c r="L81" i="19"/>
  <c r="K81" i="19"/>
  <c r="O80" i="19"/>
  <c r="N80" i="19"/>
  <c r="M80" i="19"/>
  <c r="L80" i="19"/>
  <c r="K80" i="19"/>
  <c r="O79" i="19"/>
  <c r="N79" i="19"/>
  <c r="M79" i="19"/>
  <c r="L79" i="19"/>
  <c r="K79" i="19"/>
  <c r="O78" i="19"/>
  <c r="N78" i="19"/>
  <c r="M78" i="19"/>
  <c r="L78" i="19"/>
  <c r="K78" i="19"/>
  <c r="O77" i="19"/>
  <c r="N77" i="19"/>
  <c r="M77" i="19"/>
  <c r="L77" i="19"/>
  <c r="K77" i="19"/>
  <c r="O76" i="19"/>
  <c r="N76" i="19"/>
  <c r="M76" i="19"/>
  <c r="L76" i="19"/>
  <c r="K76" i="19"/>
  <c r="O75" i="19"/>
  <c r="N75" i="19"/>
  <c r="M75" i="19"/>
  <c r="L75" i="19"/>
  <c r="K75" i="19"/>
  <c r="O74" i="19"/>
  <c r="N74" i="19"/>
  <c r="M74" i="19"/>
  <c r="L74" i="19"/>
  <c r="K74" i="19"/>
  <c r="O73" i="19"/>
  <c r="N73" i="19"/>
  <c r="M73" i="19"/>
  <c r="L73" i="19"/>
  <c r="K73" i="19"/>
  <c r="O72" i="19"/>
  <c r="N72" i="19"/>
  <c r="M72" i="19"/>
  <c r="L72" i="19"/>
  <c r="K72" i="19"/>
  <c r="O71" i="19"/>
  <c r="N71" i="19"/>
  <c r="M71" i="19"/>
  <c r="L71" i="19"/>
  <c r="K71" i="19"/>
  <c r="O70" i="19"/>
  <c r="N70" i="19"/>
  <c r="M70" i="19"/>
  <c r="L70" i="19"/>
  <c r="K70" i="19"/>
  <c r="O69" i="19"/>
  <c r="N69" i="19"/>
  <c r="M69" i="19"/>
  <c r="L69" i="19"/>
  <c r="K69" i="19"/>
  <c r="O68" i="19"/>
  <c r="N68" i="19"/>
  <c r="M68" i="19"/>
  <c r="L68" i="19"/>
  <c r="K68" i="19"/>
  <c r="O67" i="19"/>
  <c r="N67" i="19"/>
  <c r="M67" i="19"/>
  <c r="L67" i="19"/>
  <c r="K67" i="19"/>
  <c r="O66" i="19"/>
  <c r="N66" i="19"/>
  <c r="M66" i="19"/>
  <c r="L66" i="19"/>
  <c r="K66" i="19"/>
  <c r="O65" i="19"/>
  <c r="N65" i="19"/>
  <c r="M65" i="19"/>
  <c r="L65" i="19"/>
  <c r="K65" i="19"/>
  <c r="O64" i="19"/>
  <c r="N64" i="19"/>
  <c r="M64" i="19"/>
  <c r="L64" i="19"/>
  <c r="K64" i="19"/>
  <c r="O63" i="19"/>
  <c r="N63" i="19"/>
  <c r="M63" i="19"/>
  <c r="L63" i="19"/>
  <c r="K63" i="19"/>
  <c r="O62" i="19"/>
  <c r="N62" i="19"/>
  <c r="M62" i="19"/>
  <c r="L62" i="19"/>
  <c r="K62" i="19"/>
  <c r="O61" i="19"/>
  <c r="N61" i="19"/>
  <c r="M61" i="19"/>
  <c r="L61" i="19"/>
  <c r="K61" i="19"/>
  <c r="O60" i="19"/>
  <c r="N60" i="19"/>
  <c r="M60" i="19"/>
  <c r="L60" i="19"/>
  <c r="K60" i="19"/>
  <c r="O59" i="19"/>
  <c r="N59" i="19"/>
  <c r="M59" i="19"/>
  <c r="L59" i="19"/>
  <c r="K59" i="19"/>
  <c r="O58" i="19"/>
  <c r="N58" i="19"/>
  <c r="M58" i="19"/>
  <c r="L58" i="19"/>
  <c r="K58" i="19"/>
  <c r="O57" i="19"/>
  <c r="N57" i="19"/>
  <c r="M57" i="19"/>
  <c r="L57" i="19"/>
  <c r="K57" i="19"/>
  <c r="O56" i="19"/>
  <c r="N56" i="19"/>
  <c r="M56" i="19"/>
  <c r="L56" i="19"/>
  <c r="K56" i="19"/>
  <c r="O55" i="19"/>
  <c r="N55" i="19"/>
  <c r="M55" i="19"/>
  <c r="L55" i="19"/>
  <c r="K55" i="19"/>
  <c r="O54" i="19"/>
  <c r="N54" i="19"/>
  <c r="M54" i="19"/>
  <c r="L54" i="19"/>
  <c r="K54" i="19"/>
  <c r="O53" i="19"/>
  <c r="N53" i="19"/>
  <c r="M53" i="19"/>
  <c r="L53" i="19"/>
  <c r="K53" i="19"/>
  <c r="O52" i="19"/>
  <c r="N52" i="19"/>
  <c r="M52" i="19"/>
  <c r="L52" i="19"/>
  <c r="K52" i="19"/>
  <c r="O51" i="19"/>
  <c r="N51" i="19"/>
  <c r="M51" i="19"/>
  <c r="L51" i="19"/>
  <c r="K51" i="19"/>
  <c r="O50" i="19"/>
  <c r="N50" i="19"/>
  <c r="M50" i="19"/>
  <c r="L50" i="19"/>
  <c r="K50" i="19"/>
  <c r="O49" i="19"/>
  <c r="N49" i="19"/>
  <c r="M49" i="19"/>
  <c r="L49" i="19"/>
  <c r="K49" i="19"/>
  <c r="O48" i="19"/>
  <c r="N48" i="19"/>
  <c r="M48" i="19"/>
  <c r="L48" i="19"/>
  <c r="K48" i="19"/>
  <c r="O47" i="19"/>
  <c r="N47" i="19"/>
  <c r="M47" i="19"/>
  <c r="L47" i="19"/>
  <c r="K47" i="19"/>
  <c r="O46" i="19"/>
  <c r="N46" i="19"/>
  <c r="M46" i="19"/>
  <c r="L46" i="19"/>
  <c r="K46" i="19"/>
  <c r="O45" i="19"/>
  <c r="N45" i="19"/>
  <c r="M45" i="19"/>
  <c r="L45" i="19"/>
  <c r="K45" i="19"/>
  <c r="O44" i="19"/>
  <c r="N44" i="19"/>
  <c r="M44" i="19"/>
  <c r="L44" i="19"/>
  <c r="K44" i="19"/>
  <c r="O43" i="19"/>
  <c r="N43" i="19"/>
  <c r="M43" i="19"/>
  <c r="L43" i="19"/>
  <c r="K43" i="19"/>
  <c r="O42" i="19"/>
  <c r="N42" i="19"/>
  <c r="M42" i="19"/>
  <c r="L42" i="19"/>
  <c r="K42" i="19"/>
  <c r="O41" i="19"/>
  <c r="N41" i="19"/>
  <c r="M41" i="19"/>
  <c r="L41" i="19"/>
  <c r="K41" i="19"/>
  <c r="O40" i="19"/>
  <c r="N40" i="19"/>
  <c r="M40" i="19"/>
  <c r="L40" i="19"/>
  <c r="K40" i="19"/>
  <c r="O39" i="19"/>
  <c r="N39" i="19"/>
  <c r="M39" i="19"/>
  <c r="L39" i="19"/>
  <c r="K39" i="19"/>
  <c r="O38" i="19"/>
  <c r="N38" i="19"/>
  <c r="M38" i="19"/>
  <c r="L38" i="19"/>
  <c r="K38" i="19"/>
  <c r="O37" i="19"/>
  <c r="N37" i="19"/>
  <c r="M37" i="19"/>
  <c r="L37" i="19"/>
  <c r="K37" i="19"/>
  <c r="O36" i="19"/>
  <c r="N36" i="19"/>
  <c r="M36" i="19"/>
  <c r="L36" i="19"/>
  <c r="K36" i="19"/>
  <c r="O35" i="19"/>
  <c r="N35" i="19"/>
  <c r="M35" i="19"/>
  <c r="L35" i="19"/>
  <c r="K35" i="19"/>
  <c r="O34" i="19"/>
  <c r="N34" i="19"/>
  <c r="M34" i="19"/>
  <c r="L34" i="19"/>
  <c r="K34" i="19"/>
  <c r="O33" i="19"/>
  <c r="N33" i="19"/>
  <c r="M33" i="19"/>
  <c r="L33" i="19"/>
  <c r="K33" i="19"/>
  <c r="O32" i="19"/>
  <c r="N32" i="19"/>
  <c r="M32" i="19"/>
  <c r="L32" i="19"/>
  <c r="K32" i="19"/>
  <c r="O31" i="19"/>
  <c r="N31" i="19"/>
  <c r="M31" i="19"/>
  <c r="L31" i="19"/>
  <c r="K31" i="19"/>
  <c r="O30" i="19"/>
  <c r="N30" i="19"/>
  <c r="M30" i="19"/>
  <c r="L30" i="19"/>
  <c r="K30" i="19"/>
  <c r="O29" i="19"/>
  <c r="N29" i="19"/>
  <c r="M29" i="19"/>
  <c r="L29" i="19"/>
  <c r="K29" i="19"/>
  <c r="O28" i="19"/>
  <c r="N28" i="19"/>
  <c r="M28" i="19"/>
  <c r="L28" i="19"/>
  <c r="K28" i="19"/>
  <c r="O27" i="19"/>
  <c r="N27" i="19"/>
  <c r="M27" i="19"/>
  <c r="L27" i="19"/>
  <c r="K27" i="19"/>
  <c r="O26" i="19"/>
  <c r="N26" i="19"/>
  <c r="M26" i="19"/>
  <c r="L26" i="19"/>
  <c r="K26" i="19"/>
  <c r="O25" i="19"/>
  <c r="N25" i="19"/>
  <c r="M25" i="19"/>
  <c r="L25" i="19"/>
  <c r="K25" i="19"/>
  <c r="O24" i="19"/>
  <c r="N24" i="19"/>
  <c r="M24" i="19"/>
  <c r="L24" i="19"/>
  <c r="K24" i="19"/>
  <c r="O23" i="19"/>
  <c r="N23" i="19"/>
  <c r="M23" i="19"/>
  <c r="L23" i="19"/>
  <c r="K23" i="19"/>
  <c r="O22" i="19"/>
  <c r="N22" i="19"/>
  <c r="M22" i="19"/>
  <c r="L22" i="19"/>
  <c r="K22" i="19"/>
  <c r="O21" i="19"/>
  <c r="N21" i="19"/>
  <c r="M21" i="19"/>
  <c r="L21" i="19"/>
  <c r="K21" i="19"/>
  <c r="O20" i="19"/>
  <c r="N20" i="19"/>
  <c r="M20" i="19"/>
  <c r="L20" i="19"/>
  <c r="K20" i="19"/>
  <c r="O19" i="19"/>
  <c r="N19" i="19"/>
  <c r="M19" i="19"/>
  <c r="L19" i="19"/>
  <c r="K19" i="19"/>
  <c r="O18" i="19"/>
  <c r="N18" i="19"/>
  <c r="M18" i="19"/>
  <c r="L18" i="19"/>
  <c r="K18" i="19"/>
  <c r="O17" i="19"/>
  <c r="N17" i="19"/>
  <c r="M17" i="19"/>
  <c r="L17" i="19"/>
  <c r="K17" i="19"/>
  <c r="O16" i="19"/>
  <c r="N16" i="19"/>
  <c r="M16" i="19"/>
  <c r="L16" i="19"/>
  <c r="K16" i="19"/>
  <c r="O15" i="19"/>
  <c r="N15" i="19"/>
  <c r="M15" i="19"/>
  <c r="L15" i="19"/>
  <c r="K15" i="19"/>
  <c r="O14" i="19"/>
  <c r="N14" i="19"/>
  <c r="M14" i="19"/>
  <c r="L14" i="19"/>
  <c r="K14" i="19"/>
  <c r="O13" i="19"/>
  <c r="N13" i="19"/>
  <c r="M13" i="19"/>
  <c r="L13" i="19"/>
  <c r="K13" i="19"/>
  <c r="O12" i="19"/>
  <c r="N12" i="19"/>
  <c r="M12" i="19"/>
  <c r="L12" i="19"/>
  <c r="K12" i="19"/>
  <c r="O11" i="19"/>
  <c r="N11" i="19"/>
  <c r="M11" i="19"/>
  <c r="L11" i="19"/>
  <c r="K11" i="19"/>
  <c r="O10" i="19"/>
  <c r="N10" i="19"/>
  <c r="M10" i="19"/>
  <c r="L10" i="19"/>
  <c r="K10" i="19"/>
  <c r="O9" i="19"/>
  <c r="N9" i="19"/>
  <c r="M9" i="19"/>
  <c r="L9" i="19"/>
  <c r="K9" i="19"/>
  <c r="O8" i="19"/>
  <c r="N8" i="19"/>
  <c r="M8" i="19"/>
  <c r="L8" i="19"/>
  <c r="K8" i="19"/>
  <c r="O7" i="19"/>
  <c r="N7" i="19"/>
  <c r="M7" i="19"/>
  <c r="L7" i="19"/>
  <c r="K7" i="19"/>
  <c r="O6" i="19"/>
  <c r="N6" i="19"/>
  <c r="M6" i="19"/>
  <c r="L6" i="19"/>
  <c r="K6" i="19"/>
  <c r="O5" i="19"/>
  <c r="N5" i="19"/>
  <c r="M5" i="19"/>
  <c r="L5" i="19"/>
  <c r="K5" i="19"/>
  <c r="O4" i="19"/>
  <c r="N4" i="19"/>
  <c r="M4" i="19"/>
  <c r="L4" i="19"/>
  <c r="K4" i="19"/>
  <c r="O145" i="18"/>
  <c r="N145" i="18"/>
  <c r="M145" i="18"/>
  <c r="L145" i="18"/>
  <c r="K145" i="18"/>
  <c r="O144" i="18"/>
  <c r="N144" i="18"/>
  <c r="M144" i="18"/>
  <c r="L144" i="18"/>
  <c r="K144" i="18"/>
  <c r="O143" i="18"/>
  <c r="N143" i="18"/>
  <c r="M143" i="18"/>
  <c r="L143" i="18"/>
  <c r="K143" i="18"/>
  <c r="O142" i="18"/>
  <c r="N142" i="18"/>
  <c r="M142" i="18"/>
  <c r="L142" i="18"/>
  <c r="K142" i="18"/>
  <c r="O141" i="18"/>
  <c r="N141" i="18"/>
  <c r="M141" i="18"/>
  <c r="L141" i="18"/>
  <c r="K141" i="18"/>
  <c r="O140" i="18"/>
  <c r="N140" i="18"/>
  <c r="M140" i="18"/>
  <c r="L140" i="18"/>
  <c r="K140" i="18"/>
  <c r="O139" i="18"/>
  <c r="N139" i="18"/>
  <c r="M139" i="18"/>
  <c r="L139" i="18"/>
  <c r="K139" i="18"/>
  <c r="O138" i="18"/>
  <c r="N138" i="18"/>
  <c r="M138" i="18"/>
  <c r="L138" i="18"/>
  <c r="K138" i="18"/>
  <c r="O137" i="18"/>
  <c r="N137" i="18"/>
  <c r="M137" i="18"/>
  <c r="L137" i="18"/>
  <c r="K137" i="18"/>
  <c r="O136" i="18"/>
  <c r="N136" i="18"/>
  <c r="M136" i="18"/>
  <c r="L136" i="18"/>
  <c r="K136" i="18"/>
  <c r="O135" i="18"/>
  <c r="N135" i="18"/>
  <c r="M135" i="18"/>
  <c r="L135" i="18"/>
  <c r="K135" i="18"/>
  <c r="O134" i="18"/>
  <c r="N134" i="18"/>
  <c r="M134" i="18"/>
  <c r="L134" i="18"/>
  <c r="K134" i="18"/>
  <c r="O133" i="18"/>
  <c r="N133" i="18"/>
  <c r="M133" i="18"/>
  <c r="L133" i="18"/>
  <c r="K133" i="18"/>
  <c r="O132" i="18"/>
  <c r="N132" i="18"/>
  <c r="M132" i="18"/>
  <c r="L132" i="18"/>
  <c r="K132" i="18"/>
  <c r="O131" i="18"/>
  <c r="N131" i="18"/>
  <c r="M131" i="18"/>
  <c r="L131" i="18"/>
  <c r="K131" i="18"/>
  <c r="O130" i="18"/>
  <c r="N130" i="18"/>
  <c r="M130" i="18"/>
  <c r="L130" i="18"/>
  <c r="K130" i="18"/>
  <c r="O129" i="18"/>
  <c r="N129" i="18"/>
  <c r="M129" i="18"/>
  <c r="L129" i="18"/>
  <c r="K129" i="18"/>
  <c r="O128" i="18"/>
  <c r="N128" i="18"/>
  <c r="M128" i="18"/>
  <c r="L128" i="18"/>
  <c r="K128" i="18"/>
  <c r="O127" i="18"/>
  <c r="N127" i="18"/>
  <c r="M127" i="18"/>
  <c r="L127" i="18"/>
  <c r="K127" i="18"/>
  <c r="O126" i="18"/>
  <c r="N126" i="18"/>
  <c r="M126" i="18"/>
  <c r="L126" i="18"/>
  <c r="K126" i="18"/>
  <c r="O125" i="18"/>
  <c r="N125" i="18"/>
  <c r="M125" i="18"/>
  <c r="L125" i="18"/>
  <c r="K125" i="18"/>
  <c r="O124" i="18"/>
  <c r="N124" i="18"/>
  <c r="M124" i="18"/>
  <c r="L124" i="18"/>
  <c r="K124" i="18"/>
  <c r="O123" i="18"/>
  <c r="N123" i="18"/>
  <c r="M123" i="18"/>
  <c r="L123" i="18"/>
  <c r="K123" i="18"/>
  <c r="O122" i="18"/>
  <c r="N122" i="18"/>
  <c r="M122" i="18"/>
  <c r="L122" i="18"/>
  <c r="K122" i="18"/>
  <c r="O121" i="18"/>
  <c r="N121" i="18"/>
  <c r="M121" i="18"/>
  <c r="L121" i="18"/>
  <c r="K121" i="18"/>
  <c r="O120" i="18"/>
  <c r="N120" i="18"/>
  <c r="M120" i="18"/>
  <c r="L120" i="18"/>
  <c r="K120" i="18"/>
  <c r="O119" i="18"/>
  <c r="N119" i="18"/>
  <c r="M119" i="18"/>
  <c r="L119" i="18"/>
  <c r="K119" i="18"/>
  <c r="O118" i="18"/>
  <c r="N118" i="18"/>
  <c r="M118" i="18"/>
  <c r="L118" i="18"/>
  <c r="K118" i="18"/>
  <c r="O117" i="18"/>
  <c r="N117" i="18"/>
  <c r="M117" i="18"/>
  <c r="L117" i="18"/>
  <c r="K117" i="18"/>
  <c r="O116" i="18"/>
  <c r="N116" i="18"/>
  <c r="M116" i="18"/>
  <c r="L116" i="18"/>
  <c r="K116" i="18"/>
  <c r="O115" i="18"/>
  <c r="N115" i="18"/>
  <c r="M115" i="18"/>
  <c r="L115" i="18"/>
  <c r="K115" i="18"/>
  <c r="O114" i="18"/>
  <c r="N114" i="18"/>
  <c r="M114" i="18"/>
  <c r="L114" i="18"/>
  <c r="K114" i="18"/>
  <c r="O113" i="18"/>
  <c r="N113" i="18"/>
  <c r="M113" i="18"/>
  <c r="L113" i="18"/>
  <c r="K113" i="18"/>
  <c r="O112" i="18"/>
  <c r="N112" i="18"/>
  <c r="M112" i="18"/>
  <c r="L112" i="18"/>
  <c r="K112" i="18"/>
  <c r="O111" i="18"/>
  <c r="N111" i="18"/>
  <c r="M111" i="18"/>
  <c r="L111" i="18"/>
  <c r="K111" i="18"/>
  <c r="O110" i="18"/>
  <c r="N110" i="18"/>
  <c r="M110" i="18"/>
  <c r="L110" i="18"/>
  <c r="K110" i="18"/>
  <c r="O109" i="18"/>
  <c r="N109" i="18"/>
  <c r="M109" i="18"/>
  <c r="L109" i="18"/>
  <c r="K109" i="18"/>
  <c r="O108" i="18"/>
  <c r="N108" i="18"/>
  <c r="M108" i="18"/>
  <c r="L108" i="18"/>
  <c r="K108" i="18"/>
  <c r="O107" i="18"/>
  <c r="N107" i="18"/>
  <c r="M107" i="18"/>
  <c r="L107" i="18"/>
  <c r="K107" i="18"/>
  <c r="O106" i="18"/>
  <c r="N106" i="18"/>
  <c r="M106" i="18"/>
  <c r="L106" i="18"/>
  <c r="K106" i="18"/>
  <c r="O105" i="18"/>
  <c r="N105" i="18"/>
  <c r="M105" i="18"/>
  <c r="L105" i="18"/>
  <c r="K105" i="18"/>
  <c r="O104" i="18"/>
  <c r="N104" i="18"/>
  <c r="M104" i="18"/>
  <c r="L104" i="18"/>
  <c r="K104" i="18"/>
  <c r="O103" i="18"/>
  <c r="N103" i="18"/>
  <c r="M103" i="18"/>
  <c r="L103" i="18"/>
  <c r="K103" i="18"/>
  <c r="O102" i="18"/>
  <c r="N102" i="18"/>
  <c r="M102" i="18"/>
  <c r="L102" i="18"/>
  <c r="K102" i="18"/>
  <c r="O101" i="18"/>
  <c r="N101" i="18"/>
  <c r="M101" i="18"/>
  <c r="L101" i="18"/>
  <c r="K101" i="18"/>
  <c r="O100" i="18"/>
  <c r="N100" i="18"/>
  <c r="M100" i="18"/>
  <c r="L100" i="18"/>
  <c r="K100" i="18"/>
  <c r="O99" i="18"/>
  <c r="N99" i="18"/>
  <c r="M99" i="18"/>
  <c r="L99" i="18"/>
  <c r="K99" i="18"/>
  <c r="O98" i="18"/>
  <c r="N98" i="18"/>
  <c r="M98" i="18"/>
  <c r="L98" i="18"/>
  <c r="K98" i="18"/>
  <c r="O97" i="18"/>
  <c r="N97" i="18"/>
  <c r="M97" i="18"/>
  <c r="L97" i="18"/>
  <c r="K97" i="18"/>
  <c r="O96" i="18"/>
  <c r="N96" i="18"/>
  <c r="M96" i="18"/>
  <c r="L96" i="18"/>
  <c r="K96" i="18"/>
  <c r="O95" i="18"/>
  <c r="N95" i="18"/>
  <c r="M95" i="18"/>
  <c r="L95" i="18"/>
  <c r="K95" i="18"/>
  <c r="O94" i="18"/>
  <c r="N94" i="18"/>
  <c r="M94" i="18"/>
  <c r="L94" i="18"/>
  <c r="K94" i="18"/>
  <c r="O93" i="18"/>
  <c r="N93" i="18"/>
  <c r="M93" i="18"/>
  <c r="L93" i="18"/>
  <c r="K93" i="18"/>
  <c r="O92" i="18"/>
  <c r="N92" i="18"/>
  <c r="M92" i="18"/>
  <c r="L92" i="18"/>
  <c r="K92" i="18"/>
  <c r="O91" i="18"/>
  <c r="N91" i="18"/>
  <c r="M91" i="18"/>
  <c r="L91" i="18"/>
  <c r="K91" i="18"/>
  <c r="O90" i="18"/>
  <c r="N90" i="18"/>
  <c r="M90" i="18"/>
  <c r="L90" i="18"/>
  <c r="K90" i="18"/>
  <c r="O89" i="18"/>
  <c r="N89" i="18"/>
  <c r="M89" i="18"/>
  <c r="L89" i="18"/>
  <c r="K89" i="18"/>
  <c r="O88" i="18"/>
  <c r="N88" i="18"/>
  <c r="M88" i="18"/>
  <c r="L88" i="18"/>
  <c r="K88" i="18"/>
  <c r="O87" i="18"/>
  <c r="N87" i="18"/>
  <c r="M87" i="18"/>
  <c r="L87" i="18"/>
  <c r="K87" i="18"/>
  <c r="O86" i="18"/>
  <c r="N86" i="18"/>
  <c r="M86" i="18"/>
  <c r="L86" i="18"/>
  <c r="K86" i="18"/>
  <c r="O85" i="18"/>
  <c r="N85" i="18"/>
  <c r="M85" i="18"/>
  <c r="L85" i="18"/>
  <c r="K85" i="18"/>
  <c r="O84" i="18"/>
  <c r="N84" i="18"/>
  <c r="M84" i="18"/>
  <c r="L84" i="18"/>
  <c r="K84" i="18"/>
  <c r="O83" i="18"/>
  <c r="N83" i="18"/>
  <c r="M83" i="18"/>
  <c r="L83" i="18"/>
  <c r="K83" i="18"/>
  <c r="O82" i="18"/>
  <c r="N82" i="18"/>
  <c r="M82" i="18"/>
  <c r="L82" i="18"/>
  <c r="K82" i="18"/>
  <c r="O81" i="18"/>
  <c r="N81" i="18"/>
  <c r="M81" i="18"/>
  <c r="L81" i="18"/>
  <c r="K81" i="18"/>
  <c r="O80" i="18"/>
  <c r="N80" i="18"/>
  <c r="M80" i="18"/>
  <c r="L80" i="18"/>
  <c r="K80" i="18"/>
  <c r="O79" i="18"/>
  <c r="N79" i="18"/>
  <c r="M79" i="18"/>
  <c r="L79" i="18"/>
  <c r="K79" i="18"/>
  <c r="O78" i="18"/>
  <c r="N78" i="18"/>
  <c r="M78" i="18"/>
  <c r="L78" i="18"/>
  <c r="K78" i="18"/>
  <c r="O77" i="18"/>
  <c r="N77" i="18"/>
  <c r="M77" i="18"/>
  <c r="L77" i="18"/>
  <c r="K77" i="18"/>
  <c r="O76" i="18"/>
  <c r="N76" i="18"/>
  <c r="M76" i="18"/>
  <c r="L76" i="18"/>
  <c r="K76" i="18"/>
  <c r="O75" i="18"/>
  <c r="N75" i="18"/>
  <c r="M75" i="18"/>
  <c r="L75" i="18"/>
  <c r="K75" i="18"/>
  <c r="O74" i="18"/>
  <c r="N74" i="18"/>
  <c r="M74" i="18"/>
  <c r="L74" i="18"/>
  <c r="K74" i="18"/>
  <c r="O73" i="18"/>
  <c r="N73" i="18"/>
  <c r="M73" i="18"/>
  <c r="L73" i="18"/>
  <c r="K73" i="18"/>
  <c r="O72" i="18"/>
  <c r="N72" i="18"/>
  <c r="M72" i="18"/>
  <c r="L72" i="18"/>
  <c r="K72" i="18"/>
  <c r="O71" i="18"/>
  <c r="N71" i="18"/>
  <c r="M71" i="18"/>
  <c r="L71" i="18"/>
  <c r="K71" i="18"/>
  <c r="O70" i="18"/>
  <c r="N70" i="18"/>
  <c r="M70" i="18"/>
  <c r="L70" i="18"/>
  <c r="K70" i="18"/>
  <c r="O69" i="18"/>
  <c r="N69" i="18"/>
  <c r="L69" i="18"/>
  <c r="O68" i="18"/>
  <c r="N68" i="18"/>
  <c r="M68" i="18"/>
  <c r="L68" i="18"/>
  <c r="K68" i="18"/>
  <c r="O67" i="18"/>
  <c r="N67" i="18"/>
  <c r="M67" i="18"/>
  <c r="L67" i="18"/>
  <c r="K67" i="18"/>
  <c r="O66" i="18"/>
  <c r="N66" i="18"/>
  <c r="M66" i="18"/>
  <c r="L66" i="18"/>
  <c r="K66" i="18"/>
  <c r="O65" i="18"/>
  <c r="N65" i="18"/>
  <c r="M65" i="18"/>
  <c r="L65" i="18"/>
  <c r="K65" i="18"/>
  <c r="O64" i="18"/>
  <c r="N64" i="18"/>
  <c r="M64" i="18"/>
  <c r="L64" i="18"/>
  <c r="K64" i="18"/>
  <c r="O63" i="18"/>
  <c r="N63" i="18"/>
  <c r="M63" i="18"/>
  <c r="L63" i="18"/>
  <c r="K63" i="18"/>
  <c r="O62" i="18"/>
  <c r="N62" i="18"/>
  <c r="M62" i="18"/>
  <c r="L62" i="18"/>
  <c r="K62" i="18"/>
  <c r="O61" i="18"/>
  <c r="N61" i="18"/>
  <c r="M61" i="18"/>
  <c r="L61" i="18"/>
  <c r="K61" i="18"/>
  <c r="O60" i="18"/>
  <c r="N60" i="18"/>
  <c r="M60" i="18"/>
  <c r="L60" i="18"/>
  <c r="K60" i="18"/>
  <c r="O59" i="18"/>
  <c r="N59" i="18"/>
  <c r="M59" i="18"/>
  <c r="L59" i="18"/>
  <c r="K59" i="18"/>
  <c r="O58" i="18"/>
  <c r="N58" i="18"/>
  <c r="M58" i="18"/>
  <c r="L58" i="18"/>
  <c r="K58" i="18"/>
  <c r="O57" i="18"/>
  <c r="N57" i="18"/>
  <c r="M57" i="18"/>
  <c r="L57" i="18"/>
  <c r="K57" i="18"/>
  <c r="O56" i="18"/>
  <c r="N56" i="18"/>
  <c r="M56" i="18"/>
  <c r="L56" i="18"/>
  <c r="K56" i="18"/>
  <c r="O55" i="18"/>
  <c r="N55" i="18"/>
  <c r="M55" i="18"/>
  <c r="L55" i="18"/>
  <c r="K55" i="18"/>
  <c r="O54" i="18"/>
  <c r="N54" i="18"/>
  <c r="M54" i="18"/>
  <c r="L54" i="18"/>
  <c r="K54" i="18"/>
  <c r="O53" i="18"/>
  <c r="N53" i="18"/>
  <c r="M53" i="18"/>
  <c r="L53" i="18"/>
  <c r="K53" i="18"/>
  <c r="O52" i="18"/>
  <c r="N52" i="18"/>
  <c r="M52" i="18"/>
  <c r="L52" i="18"/>
  <c r="K52" i="18"/>
  <c r="O51" i="18"/>
  <c r="N51" i="18"/>
  <c r="M51" i="18"/>
  <c r="L51" i="18"/>
  <c r="K51" i="18"/>
  <c r="O50" i="18"/>
  <c r="N50" i="18"/>
  <c r="M50" i="18"/>
  <c r="L50" i="18"/>
  <c r="K50" i="18"/>
  <c r="O49" i="18"/>
  <c r="N49" i="18"/>
  <c r="M49" i="18"/>
  <c r="L49" i="18"/>
  <c r="K49" i="18"/>
  <c r="O48" i="18"/>
  <c r="N48" i="18"/>
  <c r="M48" i="18"/>
  <c r="L48" i="18"/>
  <c r="K48" i="18"/>
  <c r="O47" i="18"/>
  <c r="N47" i="18"/>
  <c r="M47" i="18"/>
  <c r="L47" i="18"/>
  <c r="K47" i="18"/>
  <c r="O46" i="18"/>
  <c r="N46" i="18"/>
  <c r="M46" i="18"/>
  <c r="L46" i="18"/>
  <c r="K46" i="18"/>
  <c r="O45" i="18"/>
  <c r="N45" i="18"/>
  <c r="M45" i="18"/>
  <c r="L45" i="18"/>
  <c r="K45" i="18"/>
  <c r="O44" i="18"/>
  <c r="N44" i="18"/>
  <c r="M44" i="18"/>
  <c r="L44" i="18"/>
  <c r="K44" i="18"/>
  <c r="O43" i="18"/>
  <c r="N43" i="18"/>
  <c r="M43" i="18"/>
  <c r="L43" i="18"/>
  <c r="K43" i="18"/>
  <c r="O42" i="18"/>
  <c r="N42" i="18"/>
  <c r="M42" i="18"/>
  <c r="L42" i="18"/>
  <c r="K42" i="18"/>
  <c r="O41" i="18"/>
  <c r="N41" i="18"/>
  <c r="M41" i="18"/>
  <c r="L41" i="18"/>
  <c r="K41" i="18"/>
  <c r="O40" i="18"/>
  <c r="N40" i="18"/>
  <c r="M40" i="18"/>
  <c r="L40" i="18"/>
  <c r="K40" i="18"/>
  <c r="O39" i="18"/>
  <c r="N39" i="18"/>
  <c r="M39" i="18"/>
  <c r="L39" i="18"/>
  <c r="K39" i="18"/>
  <c r="O38" i="18"/>
  <c r="N38" i="18"/>
  <c r="M38" i="18"/>
  <c r="L38" i="18"/>
  <c r="K38" i="18"/>
  <c r="O37" i="18"/>
  <c r="N37" i="18"/>
  <c r="M37" i="18"/>
  <c r="L37" i="18"/>
  <c r="K37" i="18"/>
  <c r="O36" i="18"/>
  <c r="N36" i="18"/>
  <c r="M36" i="18"/>
  <c r="L36" i="18"/>
  <c r="K36" i="18"/>
  <c r="O35" i="18"/>
  <c r="N35" i="18"/>
  <c r="M35" i="18"/>
  <c r="L35" i="18"/>
  <c r="K35" i="18"/>
  <c r="O34" i="18"/>
  <c r="N34" i="18"/>
  <c r="M34" i="18"/>
  <c r="L34" i="18"/>
  <c r="K34" i="18"/>
  <c r="O33" i="18"/>
  <c r="N33" i="18"/>
  <c r="M33" i="18"/>
  <c r="L33" i="18"/>
  <c r="K33" i="18"/>
  <c r="O32" i="18"/>
  <c r="N32" i="18"/>
  <c r="M32" i="18"/>
  <c r="L32" i="18"/>
  <c r="K32" i="18"/>
  <c r="O31" i="18"/>
  <c r="N31" i="18"/>
  <c r="M31" i="18"/>
  <c r="L31" i="18"/>
  <c r="K31" i="18"/>
  <c r="O30" i="18"/>
  <c r="N30" i="18"/>
  <c r="M30" i="18"/>
  <c r="L30" i="18"/>
  <c r="K30" i="18"/>
  <c r="O29" i="18"/>
  <c r="N29" i="18"/>
  <c r="M29" i="18"/>
  <c r="L29" i="18"/>
  <c r="K29" i="18"/>
  <c r="O28" i="18"/>
  <c r="N28" i="18"/>
  <c r="M28" i="18"/>
  <c r="L28" i="18"/>
  <c r="K28" i="18"/>
  <c r="O27" i="18"/>
  <c r="N27" i="18"/>
  <c r="M27" i="18"/>
  <c r="L27" i="18"/>
  <c r="K27" i="18"/>
  <c r="O26" i="18"/>
  <c r="N26" i="18"/>
  <c r="M26" i="18"/>
  <c r="L26" i="18"/>
  <c r="K26" i="18"/>
  <c r="O25" i="18"/>
  <c r="N25" i="18"/>
  <c r="M25" i="18"/>
  <c r="L25" i="18"/>
  <c r="K25" i="18"/>
  <c r="O24" i="18"/>
  <c r="N24" i="18"/>
  <c r="M24" i="18"/>
  <c r="L24" i="18"/>
  <c r="K24" i="18"/>
  <c r="O23" i="18"/>
  <c r="N23" i="18"/>
  <c r="M23" i="18"/>
  <c r="L23" i="18"/>
  <c r="K23" i="18"/>
  <c r="O22" i="18"/>
  <c r="N22" i="18"/>
  <c r="M22" i="18"/>
  <c r="L22" i="18"/>
  <c r="K22" i="18"/>
  <c r="O21" i="18"/>
  <c r="N21" i="18"/>
  <c r="M21" i="18"/>
  <c r="L21" i="18"/>
  <c r="K21" i="18"/>
  <c r="O20" i="18"/>
  <c r="N20" i="18"/>
  <c r="M20" i="18"/>
  <c r="L20" i="18"/>
  <c r="K20" i="18"/>
  <c r="O19" i="18"/>
  <c r="N19" i="18"/>
  <c r="M19" i="18"/>
  <c r="L19" i="18"/>
  <c r="K19" i="18"/>
  <c r="O18" i="18"/>
  <c r="N18" i="18"/>
  <c r="M18" i="18"/>
  <c r="L18" i="18"/>
  <c r="K18" i="18"/>
  <c r="O17" i="18"/>
  <c r="N17" i="18"/>
  <c r="M17" i="18"/>
  <c r="L17" i="18"/>
  <c r="K17" i="18"/>
  <c r="O16" i="18"/>
  <c r="N16" i="18"/>
  <c r="M16" i="18"/>
  <c r="L16" i="18"/>
  <c r="K16" i="18"/>
  <c r="O15" i="18"/>
  <c r="N15" i="18"/>
  <c r="M15" i="18"/>
  <c r="L15" i="18"/>
  <c r="K15" i="18"/>
  <c r="O14" i="18"/>
  <c r="N14" i="18"/>
  <c r="M14" i="18"/>
  <c r="L14" i="18"/>
  <c r="K14" i="18"/>
  <c r="O13" i="18"/>
  <c r="N13" i="18"/>
  <c r="M13" i="18"/>
  <c r="L13" i="18"/>
  <c r="K13" i="18"/>
  <c r="O12" i="18"/>
  <c r="N12" i="18"/>
  <c r="M12" i="18"/>
  <c r="L12" i="18"/>
  <c r="K12" i="18"/>
  <c r="O11" i="18"/>
  <c r="N11" i="18"/>
  <c r="M11" i="18"/>
  <c r="L11" i="18"/>
  <c r="K11" i="18"/>
  <c r="O10" i="18"/>
  <c r="N10" i="18"/>
  <c r="M10" i="18"/>
  <c r="L10" i="18"/>
  <c r="K10" i="18"/>
  <c r="O9" i="18"/>
  <c r="N9" i="18"/>
  <c r="M9" i="18"/>
  <c r="L9" i="18"/>
  <c r="K9" i="18"/>
  <c r="O8" i="18"/>
  <c r="N8" i="18"/>
  <c r="M8" i="18"/>
  <c r="L8" i="18"/>
  <c r="K8" i="18"/>
  <c r="O7" i="18"/>
  <c r="N7" i="18"/>
  <c r="M7" i="18"/>
  <c r="L7" i="18"/>
  <c r="K7" i="18"/>
  <c r="O6" i="18"/>
  <c r="N6" i="18"/>
  <c r="M6" i="18"/>
  <c r="L6" i="18"/>
  <c r="K6" i="18"/>
  <c r="O5" i="18"/>
  <c r="N5" i="18"/>
  <c r="M5" i="18"/>
  <c r="L5" i="18"/>
  <c r="K5" i="18"/>
  <c r="O4" i="18"/>
  <c r="N4" i="18"/>
  <c r="M4" i="18"/>
  <c r="L4" i="18"/>
  <c r="K4" i="18"/>
  <c r="O145" i="17"/>
  <c r="N145" i="17"/>
  <c r="M145" i="17"/>
  <c r="L145" i="17"/>
  <c r="K145" i="17"/>
  <c r="O144" i="17"/>
  <c r="N144" i="17"/>
  <c r="M144" i="17"/>
  <c r="L144" i="17"/>
  <c r="K144" i="17"/>
  <c r="O143" i="17"/>
  <c r="N143" i="17"/>
  <c r="M143" i="17"/>
  <c r="L143" i="17"/>
  <c r="K143" i="17"/>
  <c r="O142" i="17"/>
  <c r="N142" i="17"/>
  <c r="M142" i="17"/>
  <c r="L142" i="17"/>
  <c r="K142" i="17"/>
  <c r="O141" i="17"/>
  <c r="N141" i="17"/>
  <c r="M141" i="17"/>
  <c r="L141" i="17"/>
  <c r="K141" i="17"/>
  <c r="O140" i="17"/>
  <c r="N140" i="17"/>
  <c r="M140" i="17"/>
  <c r="L140" i="17"/>
  <c r="K140" i="17"/>
  <c r="O139" i="17"/>
  <c r="N139" i="17"/>
  <c r="M139" i="17"/>
  <c r="L139" i="17"/>
  <c r="K139" i="17"/>
  <c r="O138" i="17"/>
  <c r="N138" i="17"/>
  <c r="M138" i="17"/>
  <c r="L138" i="17"/>
  <c r="K138" i="17"/>
  <c r="O137" i="17"/>
  <c r="N137" i="17"/>
  <c r="M137" i="17"/>
  <c r="L137" i="17"/>
  <c r="K137" i="17"/>
  <c r="O136" i="17"/>
  <c r="N136" i="17"/>
  <c r="M136" i="17"/>
  <c r="L136" i="17"/>
  <c r="K136" i="17"/>
  <c r="O135" i="17"/>
  <c r="N135" i="17"/>
  <c r="M135" i="17"/>
  <c r="L135" i="17"/>
  <c r="K135" i="17"/>
  <c r="O134" i="17"/>
  <c r="N134" i="17"/>
  <c r="M134" i="17"/>
  <c r="L134" i="17"/>
  <c r="K134" i="17"/>
  <c r="O133" i="17"/>
  <c r="N133" i="17"/>
  <c r="M133" i="17"/>
  <c r="L133" i="17"/>
  <c r="K133" i="17"/>
  <c r="O132" i="17"/>
  <c r="N132" i="17"/>
  <c r="M132" i="17"/>
  <c r="L132" i="17"/>
  <c r="K132" i="17"/>
  <c r="O131" i="17"/>
  <c r="N131" i="17"/>
  <c r="M131" i="17"/>
  <c r="L131" i="17"/>
  <c r="K131" i="17"/>
  <c r="O130" i="17"/>
  <c r="N130" i="17"/>
  <c r="M130" i="17"/>
  <c r="L130" i="17"/>
  <c r="K130" i="17"/>
  <c r="O129" i="17"/>
  <c r="N129" i="17"/>
  <c r="M129" i="17"/>
  <c r="L129" i="17"/>
  <c r="K129" i="17"/>
  <c r="O128" i="17"/>
  <c r="N128" i="17"/>
  <c r="M128" i="17"/>
  <c r="L128" i="17"/>
  <c r="K128" i="17"/>
  <c r="O127" i="17"/>
  <c r="N127" i="17"/>
  <c r="M127" i="17"/>
  <c r="L127" i="17"/>
  <c r="K127" i="17"/>
  <c r="O126" i="17"/>
  <c r="N126" i="17"/>
  <c r="M126" i="17"/>
  <c r="L126" i="17"/>
  <c r="K126" i="17"/>
  <c r="O125" i="17"/>
  <c r="N125" i="17"/>
  <c r="M125" i="17"/>
  <c r="L125" i="17"/>
  <c r="K125" i="17"/>
  <c r="O124" i="17"/>
  <c r="N124" i="17"/>
  <c r="M124" i="17"/>
  <c r="L124" i="17"/>
  <c r="K124" i="17"/>
  <c r="O123" i="17"/>
  <c r="N123" i="17"/>
  <c r="M123" i="17"/>
  <c r="L123" i="17"/>
  <c r="K123" i="17"/>
  <c r="O122" i="17"/>
  <c r="N122" i="17"/>
  <c r="M122" i="17"/>
  <c r="L122" i="17"/>
  <c r="K122" i="17"/>
  <c r="O121" i="17"/>
  <c r="N121" i="17"/>
  <c r="M121" i="17"/>
  <c r="L121" i="17"/>
  <c r="K121" i="17"/>
  <c r="O120" i="17"/>
  <c r="N120" i="17"/>
  <c r="M120" i="17"/>
  <c r="L120" i="17"/>
  <c r="K120" i="17"/>
  <c r="O119" i="17"/>
  <c r="N119" i="17"/>
  <c r="M119" i="17"/>
  <c r="L119" i="17"/>
  <c r="K119" i="17"/>
  <c r="O118" i="17"/>
  <c r="N118" i="17"/>
  <c r="M118" i="17"/>
  <c r="L118" i="17"/>
  <c r="K118" i="17"/>
  <c r="O117" i="17"/>
  <c r="N117" i="17"/>
  <c r="M117" i="17"/>
  <c r="L117" i="17"/>
  <c r="K117" i="17"/>
  <c r="O116" i="17"/>
  <c r="N116" i="17"/>
  <c r="M116" i="17"/>
  <c r="L116" i="17"/>
  <c r="K116" i="17"/>
  <c r="O115" i="17"/>
  <c r="N115" i="17"/>
  <c r="M115" i="17"/>
  <c r="L115" i="17"/>
  <c r="K115" i="17"/>
  <c r="O114" i="17"/>
  <c r="N114" i="17"/>
  <c r="M114" i="17"/>
  <c r="L114" i="17"/>
  <c r="K114" i="17"/>
  <c r="O113" i="17"/>
  <c r="N113" i="17"/>
  <c r="M113" i="17"/>
  <c r="L113" i="17"/>
  <c r="K113" i="17"/>
  <c r="O112" i="17"/>
  <c r="N112" i="17"/>
  <c r="M112" i="17"/>
  <c r="L112" i="17"/>
  <c r="K112" i="17"/>
  <c r="O111" i="17"/>
  <c r="N111" i="17"/>
  <c r="M111" i="17"/>
  <c r="L111" i="17"/>
  <c r="K111" i="17"/>
  <c r="O110" i="17"/>
  <c r="N110" i="17"/>
  <c r="M110" i="17"/>
  <c r="L110" i="17"/>
  <c r="K110" i="17"/>
  <c r="O109" i="17"/>
  <c r="N109" i="17"/>
  <c r="M109" i="17"/>
  <c r="L109" i="17"/>
  <c r="K109" i="17"/>
  <c r="O108" i="17"/>
  <c r="N108" i="17"/>
  <c r="M108" i="17"/>
  <c r="L108" i="17"/>
  <c r="K108" i="17"/>
  <c r="O107" i="17"/>
  <c r="N107" i="17"/>
  <c r="M107" i="17"/>
  <c r="L107" i="17"/>
  <c r="K107" i="17"/>
  <c r="O106" i="17"/>
  <c r="N106" i="17"/>
  <c r="M106" i="17"/>
  <c r="L106" i="17"/>
  <c r="K106" i="17"/>
  <c r="O105" i="17"/>
  <c r="N105" i="17"/>
  <c r="M105" i="17"/>
  <c r="L105" i="17"/>
  <c r="K105" i="17"/>
  <c r="O104" i="17"/>
  <c r="N104" i="17"/>
  <c r="M104" i="17"/>
  <c r="L104" i="17"/>
  <c r="K104" i="17"/>
  <c r="O103" i="17"/>
  <c r="N103" i="17"/>
  <c r="M103" i="17"/>
  <c r="L103" i="17"/>
  <c r="K103" i="17"/>
  <c r="O102" i="17"/>
  <c r="N102" i="17"/>
  <c r="M102" i="17"/>
  <c r="L102" i="17"/>
  <c r="K102" i="17"/>
  <c r="O101" i="17"/>
  <c r="N101" i="17"/>
  <c r="M101" i="17"/>
  <c r="L101" i="17"/>
  <c r="K101" i="17"/>
  <c r="O100" i="17"/>
  <c r="N100" i="17"/>
  <c r="M100" i="17"/>
  <c r="L100" i="17"/>
  <c r="K100" i="17"/>
  <c r="O99" i="17"/>
  <c r="N99" i="17"/>
  <c r="M99" i="17"/>
  <c r="L99" i="17"/>
  <c r="K99" i="17"/>
  <c r="O98" i="17"/>
  <c r="N98" i="17"/>
  <c r="M98" i="17"/>
  <c r="L98" i="17"/>
  <c r="K98" i="17"/>
  <c r="O97" i="17"/>
  <c r="N97" i="17"/>
  <c r="M97" i="17"/>
  <c r="L97" i="17"/>
  <c r="K97" i="17"/>
  <c r="O96" i="17"/>
  <c r="N96" i="17"/>
  <c r="M96" i="17"/>
  <c r="L96" i="17"/>
  <c r="K96" i="17"/>
  <c r="O95" i="17"/>
  <c r="N95" i="17"/>
  <c r="M95" i="17"/>
  <c r="L95" i="17"/>
  <c r="K95" i="17"/>
  <c r="O94" i="17"/>
  <c r="N94" i="17"/>
  <c r="M94" i="17"/>
  <c r="L94" i="17"/>
  <c r="K94" i="17"/>
  <c r="O93" i="17"/>
  <c r="N93" i="17"/>
  <c r="M93" i="17"/>
  <c r="L93" i="17"/>
  <c r="K93" i="17"/>
  <c r="O92" i="17"/>
  <c r="N92" i="17"/>
  <c r="M92" i="17"/>
  <c r="L92" i="17"/>
  <c r="K92" i="17"/>
  <c r="O91" i="17"/>
  <c r="N91" i="17"/>
  <c r="M91" i="17"/>
  <c r="L91" i="17"/>
  <c r="K91" i="17"/>
  <c r="O90" i="17"/>
  <c r="N90" i="17"/>
  <c r="M90" i="17"/>
  <c r="L90" i="17"/>
  <c r="K90" i="17"/>
  <c r="O89" i="17"/>
  <c r="N89" i="17"/>
  <c r="M89" i="17"/>
  <c r="L89" i="17"/>
  <c r="K89" i="17"/>
  <c r="O88" i="17"/>
  <c r="N88" i="17"/>
  <c r="M88" i="17"/>
  <c r="L88" i="17"/>
  <c r="K88" i="17"/>
  <c r="O87" i="17"/>
  <c r="N87" i="17"/>
  <c r="M87" i="17"/>
  <c r="L87" i="17"/>
  <c r="K87" i="17"/>
  <c r="O86" i="17"/>
  <c r="N86" i="17"/>
  <c r="M86" i="17"/>
  <c r="L86" i="17"/>
  <c r="K86" i="17"/>
  <c r="O85" i="17"/>
  <c r="N85" i="17"/>
  <c r="M85" i="17"/>
  <c r="L85" i="17"/>
  <c r="K85" i="17"/>
  <c r="O84" i="17"/>
  <c r="N84" i="17"/>
  <c r="M84" i="17"/>
  <c r="L84" i="17"/>
  <c r="K84" i="17"/>
  <c r="O83" i="17"/>
  <c r="N83" i="17"/>
  <c r="M83" i="17"/>
  <c r="L83" i="17"/>
  <c r="K83" i="17"/>
  <c r="O82" i="17"/>
  <c r="N82" i="17"/>
  <c r="M82" i="17"/>
  <c r="L82" i="17"/>
  <c r="K82" i="17"/>
  <c r="O81" i="17"/>
  <c r="N81" i="17"/>
  <c r="M81" i="17"/>
  <c r="L81" i="17"/>
  <c r="K81" i="17"/>
  <c r="O80" i="17"/>
  <c r="N80" i="17"/>
  <c r="M80" i="17"/>
  <c r="L80" i="17"/>
  <c r="K80" i="17"/>
  <c r="O79" i="17"/>
  <c r="N79" i="17"/>
  <c r="M79" i="17"/>
  <c r="L79" i="17"/>
  <c r="K79" i="17"/>
  <c r="O78" i="17"/>
  <c r="N78" i="17"/>
  <c r="M78" i="17"/>
  <c r="L78" i="17"/>
  <c r="K78" i="17"/>
  <c r="O77" i="17"/>
  <c r="N77" i="17"/>
  <c r="M77" i="17"/>
  <c r="L77" i="17"/>
  <c r="K77" i="17"/>
  <c r="O76" i="17"/>
  <c r="N76" i="17"/>
  <c r="M76" i="17"/>
  <c r="L76" i="17"/>
  <c r="K76" i="17"/>
  <c r="O75" i="17"/>
  <c r="N75" i="17"/>
  <c r="M75" i="17"/>
  <c r="L75" i="17"/>
  <c r="K75" i="17"/>
  <c r="O74" i="17"/>
  <c r="N74" i="17"/>
  <c r="M74" i="17"/>
  <c r="L74" i="17"/>
  <c r="K74" i="17"/>
  <c r="O73" i="17"/>
  <c r="N73" i="17"/>
  <c r="M73" i="17"/>
  <c r="L73" i="17"/>
  <c r="K73" i="17"/>
  <c r="O72" i="17"/>
  <c r="N72" i="17"/>
  <c r="M72" i="17"/>
  <c r="L72" i="17"/>
  <c r="K72" i="17"/>
  <c r="O71" i="17"/>
  <c r="N71" i="17"/>
  <c r="M71" i="17"/>
  <c r="L71" i="17"/>
  <c r="K71" i="17"/>
  <c r="O70" i="17"/>
  <c r="N70" i="17"/>
  <c r="M70" i="17"/>
  <c r="L70" i="17"/>
  <c r="K70" i="17"/>
  <c r="O69" i="17"/>
  <c r="N69" i="17"/>
  <c r="L69" i="17"/>
  <c r="O68" i="17"/>
  <c r="N68" i="17"/>
  <c r="M68" i="17"/>
  <c r="L68" i="17"/>
  <c r="K68" i="17"/>
  <c r="O67" i="17"/>
  <c r="N67" i="17"/>
  <c r="M67" i="17"/>
  <c r="L67" i="17"/>
  <c r="K67" i="17"/>
  <c r="O66" i="17"/>
  <c r="N66" i="17"/>
  <c r="M66" i="17"/>
  <c r="L66" i="17"/>
  <c r="K66" i="17"/>
  <c r="O65" i="17"/>
  <c r="N65" i="17"/>
  <c r="M65" i="17"/>
  <c r="L65" i="17"/>
  <c r="K65" i="17"/>
  <c r="O64" i="17"/>
  <c r="N64" i="17"/>
  <c r="M64" i="17"/>
  <c r="L64" i="17"/>
  <c r="K64" i="17"/>
  <c r="O63" i="17"/>
  <c r="N63" i="17"/>
  <c r="L63" i="17"/>
  <c r="O62" i="17"/>
  <c r="N62" i="17"/>
  <c r="M62" i="17"/>
  <c r="L62" i="17"/>
  <c r="K62" i="17"/>
  <c r="O61" i="17"/>
  <c r="N61" i="17"/>
  <c r="M61" i="17"/>
  <c r="L61" i="17"/>
  <c r="K61" i="17"/>
  <c r="O60" i="17"/>
  <c r="N60" i="17"/>
  <c r="M60" i="17"/>
  <c r="L60" i="17"/>
  <c r="K60" i="17"/>
  <c r="O59" i="17"/>
  <c r="N59" i="17"/>
  <c r="M59" i="17"/>
  <c r="L59" i="17"/>
  <c r="K59" i="17"/>
  <c r="O58" i="17"/>
  <c r="N58" i="17"/>
  <c r="M58" i="17"/>
  <c r="L58" i="17"/>
  <c r="K58" i="17"/>
  <c r="O57" i="17"/>
  <c r="N57" i="17"/>
  <c r="M57" i="17"/>
  <c r="L57" i="17"/>
  <c r="K57" i="17"/>
  <c r="O56" i="17"/>
  <c r="N56" i="17"/>
  <c r="M56" i="17"/>
  <c r="L56" i="17"/>
  <c r="K56" i="17"/>
  <c r="O55" i="17"/>
  <c r="N55" i="17"/>
  <c r="M55" i="17"/>
  <c r="L55" i="17"/>
  <c r="K55" i="17"/>
  <c r="O54" i="17"/>
  <c r="N54" i="17"/>
  <c r="M54" i="17"/>
  <c r="L54" i="17"/>
  <c r="K54" i="17"/>
  <c r="O53" i="17"/>
  <c r="N53" i="17"/>
  <c r="M53" i="17"/>
  <c r="L53" i="17"/>
  <c r="K53" i="17"/>
  <c r="O52" i="17"/>
  <c r="N52" i="17"/>
  <c r="M52" i="17"/>
  <c r="L52" i="17"/>
  <c r="K52" i="17"/>
  <c r="O51" i="17"/>
  <c r="N51" i="17"/>
  <c r="M51" i="17"/>
  <c r="L51" i="17"/>
  <c r="K51" i="17"/>
  <c r="O50" i="17"/>
  <c r="N50" i="17"/>
  <c r="M50" i="17"/>
  <c r="L50" i="17"/>
  <c r="K50" i="17"/>
  <c r="O49" i="17"/>
  <c r="N49" i="17"/>
  <c r="M49" i="17"/>
  <c r="L49" i="17"/>
  <c r="K49" i="17"/>
  <c r="O48" i="17"/>
  <c r="N48" i="17"/>
  <c r="M48" i="17"/>
  <c r="L48" i="17"/>
  <c r="K48" i="17"/>
  <c r="O47" i="17"/>
  <c r="N47" i="17"/>
  <c r="M47" i="17"/>
  <c r="L47" i="17"/>
  <c r="K47" i="17"/>
  <c r="O46" i="17"/>
  <c r="N46" i="17"/>
  <c r="M46" i="17"/>
  <c r="L46" i="17"/>
  <c r="K46" i="17"/>
  <c r="O45" i="17"/>
  <c r="N45" i="17"/>
  <c r="M45" i="17"/>
  <c r="L45" i="17"/>
  <c r="K45" i="17"/>
  <c r="O44" i="17"/>
  <c r="N44" i="17"/>
  <c r="M44" i="17"/>
  <c r="L44" i="17"/>
  <c r="K44" i="17"/>
  <c r="O43" i="17"/>
  <c r="N43" i="17"/>
  <c r="M43" i="17"/>
  <c r="L43" i="17"/>
  <c r="K43" i="17"/>
  <c r="O42" i="17"/>
  <c r="N42" i="17"/>
  <c r="M42" i="17"/>
  <c r="L42" i="17"/>
  <c r="K42" i="17"/>
  <c r="O41" i="17"/>
  <c r="N41" i="17"/>
  <c r="M41" i="17"/>
  <c r="L41" i="17"/>
  <c r="K41" i="17"/>
  <c r="O40" i="17"/>
  <c r="N40" i="17"/>
  <c r="M40" i="17"/>
  <c r="L40" i="17"/>
  <c r="K40" i="17"/>
  <c r="O39" i="17"/>
  <c r="N39" i="17"/>
  <c r="M39" i="17"/>
  <c r="L39" i="17"/>
  <c r="K39" i="17"/>
  <c r="O38" i="17"/>
  <c r="N38" i="17"/>
  <c r="M38" i="17"/>
  <c r="L38" i="17"/>
  <c r="K38" i="17"/>
  <c r="O37" i="17"/>
  <c r="N37" i="17"/>
  <c r="M37" i="17"/>
  <c r="L37" i="17"/>
  <c r="K37" i="17"/>
  <c r="O36" i="17"/>
  <c r="N36" i="17"/>
  <c r="M36" i="17"/>
  <c r="L36" i="17"/>
  <c r="K36" i="17"/>
  <c r="O35" i="17"/>
  <c r="N35" i="17"/>
  <c r="M35" i="17"/>
  <c r="L35" i="17"/>
  <c r="K35" i="17"/>
  <c r="O34" i="17"/>
  <c r="N34" i="17"/>
  <c r="M34" i="17"/>
  <c r="L34" i="17"/>
  <c r="K34" i="17"/>
  <c r="O33" i="17"/>
  <c r="N33" i="17"/>
  <c r="M33" i="17"/>
  <c r="L33" i="17"/>
  <c r="K33" i="17"/>
  <c r="O32" i="17"/>
  <c r="N32" i="17"/>
  <c r="M32" i="17"/>
  <c r="L32" i="17"/>
  <c r="K32" i="17"/>
  <c r="O31" i="17"/>
  <c r="N31" i="17"/>
  <c r="M31" i="17"/>
  <c r="L31" i="17"/>
  <c r="K31" i="17"/>
  <c r="O30" i="17"/>
  <c r="N30" i="17"/>
  <c r="M30" i="17"/>
  <c r="L30" i="17"/>
  <c r="K30" i="17"/>
  <c r="O29" i="17"/>
  <c r="N29" i="17"/>
  <c r="M29" i="17"/>
  <c r="L29" i="17"/>
  <c r="K29" i="17"/>
  <c r="O28" i="17"/>
  <c r="N28" i="17"/>
  <c r="M28" i="17"/>
  <c r="L28" i="17"/>
  <c r="K28" i="17"/>
  <c r="O27" i="17"/>
  <c r="N27" i="17"/>
  <c r="M27" i="17"/>
  <c r="L27" i="17"/>
  <c r="K27" i="17"/>
  <c r="O26" i="17"/>
  <c r="N26" i="17"/>
  <c r="M26" i="17"/>
  <c r="L26" i="17"/>
  <c r="K26" i="17"/>
  <c r="O25" i="17"/>
  <c r="N25" i="17"/>
  <c r="M25" i="17"/>
  <c r="L25" i="17"/>
  <c r="K25" i="17"/>
  <c r="O24" i="17"/>
  <c r="N24" i="17"/>
  <c r="M24" i="17"/>
  <c r="L24" i="17"/>
  <c r="K24" i="17"/>
  <c r="O23" i="17"/>
  <c r="N23" i="17"/>
  <c r="M23" i="17"/>
  <c r="L23" i="17"/>
  <c r="K23" i="17"/>
  <c r="O22" i="17"/>
  <c r="N22" i="17"/>
  <c r="M22" i="17"/>
  <c r="L22" i="17"/>
  <c r="K22" i="17"/>
  <c r="O21" i="17"/>
  <c r="N21" i="17"/>
  <c r="M21" i="17"/>
  <c r="L21" i="17"/>
  <c r="K21" i="17"/>
  <c r="O20" i="17"/>
  <c r="N20" i="17"/>
  <c r="M20" i="17"/>
  <c r="L20" i="17"/>
  <c r="K20" i="17"/>
  <c r="O19" i="17"/>
  <c r="N19" i="17"/>
  <c r="M19" i="17"/>
  <c r="L19" i="17"/>
  <c r="K19" i="17"/>
  <c r="O18" i="17"/>
  <c r="N18" i="17"/>
  <c r="M18" i="17"/>
  <c r="L18" i="17"/>
  <c r="K18" i="17"/>
  <c r="O17" i="17"/>
  <c r="N17" i="17"/>
  <c r="M17" i="17"/>
  <c r="L17" i="17"/>
  <c r="K17" i="17"/>
  <c r="O16" i="17"/>
  <c r="N16" i="17"/>
  <c r="M16" i="17"/>
  <c r="L16" i="17"/>
  <c r="K16" i="17"/>
  <c r="O15" i="17"/>
  <c r="N15" i="17"/>
  <c r="M15" i="17"/>
  <c r="L15" i="17"/>
  <c r="K15" i="17"/>
  <c r="O14" i="17"/>
  <c r="N14" i="17"/>
  <c r="M14" i="17"/>
  <c r="L14" i="17"/>
  <c r="K14" i="17"/>
  <c r="O13" i="17"/>
  <c r="N13" i="17"/>
  <c r="M13" i="17"/>
  <c r="L13" i="17"/>
  <c r="K13" i="17"/>
  <c r="O12" i="17"/>
  <c r="N12" i="17"/>
  <c r="M12" i="17"/>
  <c r="L12" i="17"/>
  <c r="K12" i="17"/>
  <c r="O11" i="17"/>
  <c r="N11" i="17"/>
  <c r="M11" i="17"/>
  <c r="L11" i="17"/>
  <c r="K11" i="17"/>
  <c r="O10" i="17"/>
  <c r="N10" i="17"/>
  <c r="M10" i="17"/>
  <c r="L10" i="17"/>
  <c r="K10" i="17"/>
  <c r="O9" i="17"/>
  <c r="N9" i="17"/>
  <c r="M9" i="17"/>
  <c r="L9" i="17"/>
  <c r="K9" i="17"/>
  <c r="O8" i="17"/>
  <c r="N8" i="17"/>
  <c r="M8" i="17"/>
  <c r="L8" i="17"/>
  <c r="K8" i="17"/>
  <c r="O7" i="17"/>
  <c r="N7" i="17"/>
  <c r="M7" i="17"/>
  <c r="L7" i="17"/>
  <c r="K7" i="17"/>
  <c r="O6" i="17"/>
  <c r="N6" i="17"/>
  <c r="M6" i="17"/>
  <c r="L6" i="17"/>
  <c r="K6" i="17"/>
  <c r="O5" i="17"/>
  <c r="N5" i="17"/>
  <c r="M5" i="17"/>
  <c r="L5" i="17"/>
  <c r="K5" i="17"/>
  <c r="O4" i="17"/>
  <c r="N4" i="17"/>
  <c r="M4" i="17"/>
  <c r="L4" i="17"/>
  <c r="K4" i="17"/>
  <c r="O145" i="16"/>
  <c r="N145" i="16"/>
  <c r="M145" i="16"/>
  <c r="L145" i="16"/>
  <c r="K145" i="16"/>
  <c r="O144" i="16"/>
  <c r="N144" i="16"/>
  <c r="M144" i="16"/>
  <c r="L144" i="16"/>
  <c r="K144" i="16"/>
  <c r="O143" i="16"/>
  <c r="N143" i="16"/>
  <c r="M143" i="16"/>
  <c r="L143" i="16"/>
  <c r="K143" i="16"/>
  <c r="O142" i="16"/>
  <c r="N142" i="16"/>
  <c r="M142" i="16"/>
  <c r="L142" i="16"/>
  <c r="K142" i="16"/>
  <c r="O141" i="16"/>
  <c r="N141" i="16"/>
  <c r="M141" i="16"/>
  <c r="L141" i="16"/>
  <c r="K141" i="16"/>
  <c r="O140" i="16"/>
  <c r="N140" i="16"/>
  <c r="M140" i="16"/>
  <c r="L140" i="16"/>
  <c r="K140" i="16"/>
  <c r="O139" i="16"/>
  <c r="N139" i="16"/>
  <c r="M139" i="16"/>
  <c r="L139" i="16"/>
  <c r="K139" i="16"/>
  <c r="O138" i="16"/>
  <c r="N138" i="16"/>
  <c r="M138" i="16"/>
  <c r="L138" i="16"/>
  <c r="K138" i="16"/>
  <c r="O137" i="16"/>
  <c r="N137" i="16"/>
  <c r="M137" i="16"/>
  <c r="L137" i="16"/>
  <c r="K137" i="16"/>
  <c r="O136" i="16"/>
  <c r="N136" i="16"/>
  <c r="M136" i="16"/>
  <c r="L136" i="16"/>
  <c r="K136" i="16"/>
  <c r="O135" i="16"/>
  <c r="N135" i="16"/>
  <c r="M135" i="16"/>
  <c r="L135" i="16"/>
  <c r="K135" i="16"/>
  <c r="O134" i="16"/>
  <c r="N134" i="16"/>
  <c r="M134" i="16"/>
  <c r="L134" i="16"/>
  <c r="K134" i="16"/>
  <c r="O133" i="16"/>
  <c r="N133" i="16"/>
  <c r="M133" i="16"/>
  <c r="L133" i="16"/>
  <c r="K133" i="16"/>
  <c r="O132" i="16"/>
  <c r="N132" i="16"/>
  <c r="M132" i="16"/>
  <c r="L132" i="16"/>
  <c r="K132" i="16"/>
  <c r="O131" i="16"/>
  <c r="N131" i="16"/>
  <c r="M131" i="16"/>
  <c r="L131" i="16"/>
  <c r="K131" i="16"/>
  <c r="O130" i="16"/>
  <c r="N130" i="16"/>
  <c r="M130" i="16"/>
  <c r="L130" i="16"/>
  <c r="K130" i="16"/>
  <c r="O129" i="16"/>
  <c r="N129" i="16"/>
  <c r="M129" i="16"/>
  <c r="L129" i="16"/>
  <c r="K129" i="16"/>
  <c r="O128" i="16"/>
  <c r="N128" i="16"/>
  <c r="M128" i="16"/>
  <c r="L128" i="16"/>
  <c r="K128" i="16"/>
  <c r="O127" i="16"/>
  <c r="N127" i="16"/>
  <c r="M127" i="16"/>
  <c r="L127" i="16"/>
  <c r="K127" i="16"/>
  <c r="O126" i="16"/>
  <c r="N126" i="16"/>
  <c r="L126" i="16"/>
  <c r="O125" i="16"/>
  <c r="N125" i="16"/>
  <c r="M125" i="16"/>
  <c r="L125" i="16"/>
  <c r="K125" i="16"/>
  <c r="O124" i="16"/>
  <c r="N124" i="16"/>
  <c r="M124" i="16"/>
  <c r="L124" i="16"/>
  <c r="K124" i="16"/>
  <c r="O123" i="16"/>
  <c r="N123" i="16"/>
  <c r="M123" i="16"/>
  <c r="L123" i="16"/>
  <c r="K123" i="16"/>
  <c r="O122" i="16"/>
  <c r="N122" i="16"/>
  <c r="M122" i="16"/>
  <c r="L122" i="16"/>
  <c r="K122" i="16"/>
  <c r="O121" i="16"/>
  <c r="N121" i="16"/>
  <c r="M121" i="16"/>
  <c r="L121" i="16"/>
  <c r="K121" i="16"/>
  <c r="O120" i="16"/>
  <c r="N120" i="16"/>
  <c r="M120" i="16"/>
  <c r="L120" i="16"/>
  <c r="K120" i="16"/>
  <c r="O119" i="16"/>
  <c r="N119" i="16"/>
  <c r="M119" i="16"/>
  <c r="L119" i="16"/>
  <c r="K119" i="16"/>
  <c r="O118" i="16"/>
  <c r="N118" i="16"/>
  <c r="M118" i="16"/>
  <c r="L118" i="16"/>
  <c r="K118" i="16"/>
  <c r="O117" i="16"/>
  <c r="N117" i="16"/>
  <c r="M117" i="16"/>
  <c r="L117" i="16"/>
  <c r="K117" i="16"/>
  <c r="O116" i="16"/>
  <c r="N116" i="16"/>
  <c r="M116" i="16"/>
  <c r="L116" i="16"/>
  <c r="K116" i="16"/>
  <c r="O115" i="16"/>
  <c r="N115" i="16"/>
  <c r="M115" i="16"/>
  <c r="L115" i="16"/>
  <c r="K115" i="16"/>
  <c r="O114" i="16"/>
  <c r="N114" i="16"/>
  <c r="M114" i="16"/>
  <c r="L114" i="16"/>
  <c r="K114" i="16"/>
  <c r="O113" i="16"/>
  <c r="N113" i="16"/>
  <c r="M113" i="16"/>
  <c r="L113" i="16"/>
  <c r="K113" i="16"/>
  <c r="O112" i="16"/>
  <c r="N112" i="16"/>
  <c r="M112" i="16"/>
  <c r="L112" i="16"/>
  <c r="K112" i="16"/>
  <c r="O111" i="16"/>
  <c r="N111" i="16"/>
  <c r="M111" i="16"/>
  <c r="L111" i="16"/>
  <c r="K111" i="16"/>
  <c r="O110" i="16"/>
  <c r="N110" i="16"/>
  <c r="M110" i="16"/>
  <c r="L110" i="16"/>
  <c r="K110" i="16"/>
  <c r="O109" i="16"/>
  <c r="N109" i="16"/>
  <c r="M109" i="16"/>
  <c r="L109" i="16"/>
  <c r="K109" i="16"/>
  <c r="O108" i="16"/>
  <c r="N108" i="16"/>
  <c r="M108" i="16"/>
  <c r="L108" i="16"/>
  <c r="K108" i="16"/>
  <c r="O107" i="16"/>
  <c r="N107" i="16"/>
  <c r="M107" i="16"/>
  <c r="L107" i="16"/>
  <c r="K107" i="16"/>
  <c r="O106" i="16"/>
  <c r="N106" i="16"/>
  <c r="M106" i="16"/>
  <c r="L106" i="16"/>
  <c r="K106" i="16"/>
  <c r="O105" i="16"/>
  <c r="N105" i="16"/>
  <c r="M105" i="16"/>
  <c r="L105" i="16"/>
  <c r="K105" i="16"/>
  <c r="O104" i="16"/>
  <c r="N104" i="16"/>
  <c r="M104" i="16"/>
  <c r="L104" i="16"/>
  <c r="K104" i="16"/>
  <c r="O103" i="16"/>
  <c r="N103" i="16"/>
  <c r="M103" i="16"/>
  <c r="L103" i="16"/>
  <c r="K103" i="16"/>
  <c r="O102" i="16"/>
  <c r="N102" i="16"/>
  <c r="M102" i="16"/>
  <c r="L102" i="16"/>
  <c r="K102" i="16"/>
  <c r="O101" i="16"/>
  <c r="N101" i="16"/>
  <c r="M101" i="16"/>
  <c r="L101" i="16"/>
  <c r="K101" i="16"/>
  <c r="O100" i="16"/>
  <c r="N100" i="16"/>
  <c r="M100" i="16"/>
  <c r="L100" i="16"/>
  <c r="K100" i="16"/>
  <c r="O99" i="16"/>
  <c r="N99" i="16"/>
  <c r="M99" i="16"/>
  <c r="L99" i="16"/>
  <c r="K99" i="16"/>
  <c r="O98" i="16"/>
  <c r="N98" i="16"/>
  <c r="M98" i="16"/>
  <c r="L98" i="16"/>
  <c r="K98" i="16"/>
  <c r="O97" i="16"/>
  <c r="N97" i="16"/>
  <c r="M97" i="16"/>
  <c r="L97" i="16"/>
  <c r="K97" i="16"/>
  <c r="O96" i="16"/>
  <c r="N96" i="16"/>
  <c r="M96" i="16"/>
  <c r="L96" i="16"/>
  <c r="K96" i="16"/>
  <c r="O95" i="16"/>
  <c r="N95" i="16"/>
  <c r="M95" i="16"/>
  <c r="L95" i="16"/>
  <c r="K95" i="16"/>
  <c r="O94" i="16"/>
  <c r="N94" i="16"/>
  <c r="M94" i="16"/>
  <c r="L94" i="16"/>
  <c r="K94" i="16"/>
  <c r="O93" i="16"/>
  <c r="N93" i="16"/>
  <c r="M93" i="16"/>
  <c r="L93" i="16"/>
  <c r="K93" i="16"/>
  <c r="O92" i="16"/>
  <c r="N92" i="16"/>
  <c r="M92" i="16"/>
  <c r="L92" i="16"/>
  <c r="K92" i="16"/>
  <c r="O91" i="16"/>
  <c r="N91" i="16"/>
  <c r="M91" i="16"/>
  <c r="L91" i="16"/>
  <c r="K91" i="16"/>
  <c r="O90" i="16"/>
  <c r="N90" i="16"/>
  <c r="M90" i="16"/>
  <c r="L90" i="16"/>
  <c r="K90" i="16"/>
  <c r="O89" i="16"/>
  <c r="N89" i="16"/>
  <c r="M89" i="16"/>
  <c r="L89" i="16"/>
  <c r="K89" i="16"/>
  <c r="O88" i="16"/>
  <c r="N88" i="16"/>
  <c r="M88" i="16"/>
  <c r="L88" i="16"/>
  <c r="K88" i="16"/>
  <c r="O87" i="16"/>
  <c r="N87" i="16"/>
  <c r="M87" i="16"/>
  <c r="L87" i="16"/>
  <c r="K87" i="16"/>
  <c r="O86" i="16"/>
  <c r="N86" i="16"/>
  <c r="M86" i="16"/>
  <c r="L86" i="16"/>
  <c r="K86" i="16"/>
  <c r="O85" i="16"/>
  <c r="N85" i="16"/>
  <c r="M85" i="16"/>
  <c r="L85" i="16"/>
  <c r="K85" i="16"/>
  <c r="O84" i="16"/>
  <c r="N84" i="16"/>
  <c r="M84" i="16"/>
  <c r="L84" i="16"/>
  <c r="K84" i="16"/>
  <c r="O83" i="16"/>
  <c r="N83" i="16"/>
  <c r="M83" i="16"/>
  <c r="L83" i="16"/>
  <c r="K83" i="16"/>
  <c r="O82" i="16"/>
  <c r="N82" i="16"/>
  <c r="M82" i="16"/>
  <c r="L82" i="16"/>
  <c r="K82" i="16"/>
  <c r="O81" i="16"/>
  <c r="N81" i="16"/>
  <c r="M81" i="16"/>
  <c r="L81" i="16"/>
  <c r="K81" i="16"/>
  <c r="O80" i="16"/>
  <c r="N80" i="16"/>
  <c r="M80" i="16"/>
  <c r="L80" i="16"/>
  <c r="K80" i="16"/>
  <c r="O79" i="16"/>
  <c r="N79" i="16"/>
  <c r="M79" i="16"/>
  <c r="L79" i="16"/>
  <c r="K79" i="16"/>
  <c r="O78" i="16"/>
  <c r="N78" i="16"/>
  <c r="M78" i="16"/>
  <c r="L78" i="16"/>
  <c r="K78" i="16"/>
  <c r="O77" i="16"/>
  <c r="N77" i="16"/>
  <c r="M77" i="16"/>
  <c r="L77" i="16"/>
  <c r="K77" i="16"/>
  <c r="O76" i="16"/>
  <c r="N76" i="16"/>
  <c r="M76" i="16"/>
  <c r="L76" i="16"/>
  <c r="K76" i="16"/>
  <c r="O75" i="16"/>
  <c r="N75" i="16"/>
  <c r="L75" i="16"/>
  <c r="O74" i="16"/>
  <c r="N74" i="16"/>
  <c r="M74" i="16"/>
  <c r="L74" i="16"/>
  <c r="K74" i="16"/>
  <c r="O73" i="16"/>
  <c r="N73" i="16"/>
  <c r="M73" i="16"/>
  <c r="L73" i="16"/>
  <c r="K73" i="16"/>
  <c r="O72" i="16"/>
  <c r="N72" i="16"/>
  <c r="M72" i="16"/>
  <c r="L72" i="16"/>
  <c r="K72" i="16"/>
  <c r="O71" i="16"/>
  <c r="N71" i="16"/>
  <c r="M71" i="16"/>
  <c r="L71" i="16"/>
  <c r="K71" i="16"/>
  <c r="O70" i="16"/>
  <c r="N70" i="16"/>
  <c r="M70" i="16"/>
  <c r="L70" i="16"/>
  <c r="K70" i="16"/>
  <c r="O69" i="16"/>
  <c r="N69" i="16"/>
  <c r="M69" i="16"/>
  <c r="L69" i="16"/>
  <c r="K69" i="16"/>
  <c r="O68" i="16"/>
  <c r="N68" i="16"/>
  <c r="M68" i="16"/>
  <c r="L68" i="16"/>
  <c r="K68" i="16"/>
  <c r="O67" i="16"/>
  <c r="N67" i="16"/>
  <c r="M67" i="16"/>
  <c r="L67" i="16"/>
  <c r="K67" i="16"/>
  <c r="O66" i="16"/>
  <c r="N66" i="16"/>
  <c r="M66" i="16"/>
  <c r="L66" i="16"/>
  <c r="K66" i="16"/>
  <c r="O65" i="16"/>
  <c r="N65" i="16"/>
  <c r="M65" i="16"/>
  <c r="L65" i="16"/>
  <c r="K65" i="16"/>
  <c r="O64" i="16"/>
  <c r="N64" i="16"/>
  <c r="M64" i="16"/>
  <c r="L64" i="16"/>
  <c r="K64" i="16"/>
  <c r="O63" i="16"/>
  <c r="N63" i="16"/>
  <c r="L63" i="16"/>
  <c r="O62" i="16"/>
  <c r="N62" i="16"/>
  <c r="M62" i="16"/>
  <c r="L62" i="16"/>
  <c r="K62" i="16"/>
  <c r="O61" i="16"/>
  <c r="N61" i="16"/>
  <c r="M61" i="16"/>
  <c r="L61" i="16"/>
  <c r="K61" i="16"/>
  <c r="O60" i="16"/>
  <c r="N60" i="16"/>
  <c r="M60" i="16"/>
  <c r="L60" i="16"/>
  <c r="K60" i="16"/>
  <c r="O59" i="16"/>
  <c r="N59" i="16"/>
  <c r="M59" i="16"/>
  <c r="L59" i="16"/>
  <c r="K59" i="16"/>
  <c r="O58" i="16"/>
  <c r="N58" i="16"/>
  <c r="M58" i="16"/>
  <c r="L58" i="16"/>
  <c r="K58" i="16"/>
  <c r="O57" i="16"/>
  <c r="N57" i="16"/>
  <c r="M57" i="16"/>
  <c r="L57" i="16"/>
  <c r="K57" i="16"/>
  <c r="O56" i="16"/>
  <c r="N56" i="16"/>
  <c r="M56" i="16"/>
  <c r="L56" i="16"/>
  <c r="K56" i="16"/>
  <c r="O55" i="16"/>
  <c r="N55" i="16"/>
  <c r="M55" i="16"/>
  <c r="L55" i="16"/>
  <c r="K55" i="16"/>
  <c r="O54" i="16"/>
  <c r="N54" i="16"/>
  <c r="M54" i="16"/>
  <c r="L54" i="16"/>
  <c r="K54" i="16"/>
  <c r="O53" i="16"/>
  <c r="N53" i="16"/>
  <c r="M53" i="16"/>
  <c r="L53" i="16"/>
  <c r="K53" i="16"/>
  <c r="O52" i="16"/>
  <c r="N52" i="16"/>
  <c r="M52" i="16"/>
  <c r="L52" i="16"/>
  <c r="K52" i="16"/>
  <c r="O51" i="16"/>
  <c r="N51" i="16"/>
  <c r="M51" i="16"/>
  <c r="L51" i="16"/>
  <c r="K51" i="16"/>
  <c r="O50" i="16"/>
  <c r="N50" i="16"/>
  <c r="M50" i="16"/>
  <c r="L50" i="16"/>
  <c r="K50" i="16"/>
  <c r="O49" i="16"/>
  <c r="N49" i="16"/>
  <c r="M49" i="16"/>
  <c r="L49" i="16"/>
  <c r="K49" i="16"/>
  <c r="O48" i="16"/>
  <c r="N48" i="16"/>
  <c r="M48" i="16"/>
  <c r="L48" i="16"/>
  <c r="K48" i="16"/>
  <c r="O47" i="16"/>
  <c r="N47" i="16"/>
  <c r="M47" i="16"/>
  <c r="L47" i="16"/>
  <c r="K47" i="16"/>
  <c r="O46" i="16"/>
  <c r="N46" i="16"/>
  <c r="M46" i="16"/>
  <c r="L46" i="16"/>
  <c r="K46" i="16"/>
  <c r="O45" i="16"/>
  <c r="N45" i="16"/>
  <c r="M45" i="16"/>
  <c r="L45" i="16"/>
  <c r="K45" i="16"/>
  <c r="O44" i="16"/>
  <c r="N44" i="16"/>
  <c r="M44" i="16"/>
  <c r="L44" i="16"/>
  <c r="K44" i="16"/>
  <c r="O43" i="16"/>
  <c r="N43" i="16"/>
  <c r="M43" i="16"/>
  <c r="L43" i="16"/>
  <c r="K43" i="16"/>
  <c r="O42" i="16"/>
  <c r="N42" i="16"/>
  <c r="M42" i="16"/>
  <c r="L42" i="16"/>
  <c r="K42" i="16"/>
  <c r="O41" i="16"/>
  <c r="N41" i="16"/>
  <c r="M41" i="16"/>
  <c r="L41" i="16"/>
  <c r="K41" i="16"/>
  <c r="O40" i="16"/>
  <c r="N40" i="16"/>
  <c r="M40" i="16"/>
  <c r="L40" i="16"/>
  <c r="K40" i="16"/>
  <c r="O39" i="16"/>
  <c r="N39" i="16"/>
  <c r="M39" i="16"/>
  <c r="L39" i="16"/>
  <c r="K39" i="16"/>
  <c r="O38" i="16"/>
  <c r="N38" i="16"/>
  <c r="M38" i="16"/>
  <c r="L38" i="16"/>
  <c r="K38" i="16"/>
  <c r="O37" i="16"/>
  <c r="N37" i="16"/>
  <c r="M37" i="16"/>
  <c r="L37" i="16"/>
  <c r="K37" i="16"/>
  <c r="O36" i="16"/>
  <c r="N36" i="16"/>
  <c r="M36" i="16"/>
  <c r="L36" i="16"/>
  <c r="K36" i="16"/>
  <c r="O35" i="16"/>
  <c r="N35" i="16"/>
  <c r="M35" i="16"/>
  <c r="L35" i="16"/>
  <c r="K35" i="16"/>
  <c r="O34" i="16"/>
  <c r="N34" i="16"/>
  <c r="M34" i="16"/>
  <c r="L34" i="16"/>
  <c r="K34" i="16"/>
  <c r="O33" i="16"/>
  <c r="N33" i="16"/>
  <c r="M33" i="16"/>
  <c r="L33" i="16"/>
  <c r="K33" i="16"/>
  <c r="O32" i="16"/>
  <c r="N32" i="16"/>
  <c r="M32" i="16"/>
  <c r="L32" i="16"/>
  <c r="K32" i="16"/>
  <c r="O31" i="16"/>
  <c r="N31" i="16"/>
  <c r="M31" i="16"/>
  <c r="L31" i="16"/>
  <c r="K31" i="16"/>
  <c r="O30" i="16"/>
  <c r="N30" i="16"/>
  <c r="M30" i="16"/>
  <c r="L30" i="16"/>
  <c r="K30" i="16"/>
  <c r="O29" i="16"/>
  <c r="N29" i="16"/>
  <c r="M29" i="16"/>
  <c r="L29" i="16"/>
  <c r="K29" i="16"/>
  <c r="O28" i="16"/>
  <c r="N28" i="16"/>
  <c r="M28" i="16"/>
  <c r="L28" i="16"/>
  <c r="K28" i="16"/>
  <c r="O27" i="16"/>
  <c r="N27" i="16"/>
  <c r="M27" i="16"/>
  <c r="L27" i="16"/>
  <c r="K27" i="16"/>
  <c r="O26" i="16"/>
  <c r="N26" i="16"/>
  <c r="M26" i="16"/>
  <c r="L26" i="16"/>
  <c r="K26" i="16"/>
  <c r="O25" i="16"/>
  <c r="N25" i="16"/>
  <c r="M25" i="16"/>
  <c r="L25" i="16"/>
  <c r="K25" i="16"/>
  <c r="O24" i="16"/>
  <c r="N24" i="16"/>
  <c r="M24" i="16"/>
  <c r="L24" i="16"/>
  <c r="K24" i="16"/>
  <c r="O23" i="16"/>
  <c r="N23" i="16"/>
  <c r="M23" i="16"/>
  <c r="L23" i="16"/>
  <c r="K23" i="16"/>
  <c r="O22" i="16"/>
  <c r="N22" i="16"/>
  <c r="M22" i="16"/>
  <c r="L22" i="16"/>
  <c r="K22" i="16"/>
  <c r="O21" i="16"/>
  <c r="N21" i="16"/>
  <c r="M21" i="16"/>
  <c r="L21" i="16"/>
  <c r="K21" i="16"/>
  <c r="O20" i="16"/>
  <c r="N20" i="16"/>
  <c r="M20" i="16"/>
  <c r="L20" i="16"/>
  <c r="K20" i="16"/>
  <c r="O19" i="16"/>
  <c r="N19" i="16"/>
  <c r="M19" i="16"/>
  <c r="L19" i="16"/>
  <c r="K19" i="16"/>
  <c r="O18" i="16"/>
  <c r="N18" i="16"/>
  <c r="M18" i="16"/>
  <c r="L18" i="16"/>
  <c r="K18" i="16"/>
  <c r="O17" i="16"/>
  <c r="N17" i="16"/>
  <c r="M17" i="16"/>
  <c r="L17" i="16"/>
  <c r="K17" i="16"/>
  <c r="O16" i="16"/>
  <c r="N16" i="16"/>
  <c r="M16" i="16"/>
  <c r="L16" i="16"/>
  <c r="K16" i="16"/>
  <c r="O15" i="16"/>
  <c r="N15" i="16"/>
  <c r="M15" i="16"/>
  <c r="L15" i="16"/>
  <c r="K15" i="16"/>
  <c r="O14" i="16"/>
  <c r="N14" i="16"/>
  <c r="M14" i="16"/>
  <c r="L14" i="16"/>
  <c r="K14" i="16"/>
  <c r="O13" i="16"/>
  <c r="N13" i="16"/>
  <c r="M13" i="16"/>
  <c r="L13" i="16"/>
  <c r="K13" i="16"/>
  <c r="O12" i="16"/>
  <c r="N12" i="16"/>
  <c r="M12" i="16"/>
  <c r="L12" i="16"/>
  <c r="K12" i="16"/>
  <c r="O11" i="16"/>
  <c r="N11" i="16"/>
  <c r="M11" i="16"/>
  <c r="L11" i="16"/>
  <c r="K11" i="16"/>
  <c r="O10" i="16"/>
  <c r="N10" i="16"/>
  <c r="M10" i="16"/>
  <c r="L10" i="16"/>
  <c r="K10" i="16"/>
  <c r="O9" i="16"/>
  <c r="N9" i="16"/>
  <c r="M9" i="16"/>
  <c r="L9" i="16"/>
  <c r="K9" i="16"/>
  <c r="O8" i="16"/>
  <c r="N8" i="16"/>
  <c r="M8" i="16"/>
  <c r="L8" i="16"/>
  <c r="K8" i="16"/>
  <c r="O7" i="16"/>
  <c r="N7" i="16"/>
  <c r="M7" i="16"/>
  <c r="L7" i="16"/>
  <c r="K7" i="16"/>
  <c r="O6" i="16"/>
  <c r="N6" i="16"/>
  <c r="M6" i="16"/>
  <c r="L6" i="16"/>
  <c r="K6" i="16"/>
  <c r="O5" i="16"/>
  <c r="N5" i="16"/>
  <c r="M5" i="16"/>
  <c r="L5" i="16"/>
  <c r="K5" i="16"/>
  <c r="O4" i="16"/>
  <c r="N4" i="16"/>
  <c r="M4" i="16"/>
  <c r="L4" i="16"/>
  <c r="K4" i="16"/>
  <c r="O145" i="14"/>
  <c r="N145" i="14"/>
  <c r="M145" i="14"/>
  <c r="L145" i="14"/>
  <c r="K145" i="14"/>
  <c r="O144" i="14"/>
  <c r="N144" i="14"/>
  <c r="M144" i="14"/>
  <c r="L144" i="14"/>
  <c r="K144" i="14"/>
  <c r="O143" i="14"/>
  <c r="N143" i="14"/>
  <c r="M143" i="14"/>
  <c r="L143" i="14"/>
  <c r="K143" i="14"/>
  <c r="O142" i="14"/>
  <c r="N142" i="14"/>
  <c r="M142" i="14"/>
  <c r="L142" i="14"/>
  <c r="K142" i="14"/>
  <c r="O141" i="14"/>
  <c r="N141" i="14"/>
  <c r="M141" i="14"/>
  <c r="L141" i="14"/>
  <c r="K141" i="14"/>
  <c r="O140" i="14"/>
  <c r="N140" i="14"/>
  <c r="M140" i="14"/>
  <c r="L140" i="14"/>
  <c r="K140" i="14"/>
  <c r="O139" i="14"/>
  <c r="N139" i="14"/>
  <c r="M139" i="14"/>
  <c r="L139" i="14"/>
  <c r="K139" i="14"/>
  <c r="O138" i="14"/>
  <c r="N138" i="14"/>
  <c r="M138" i="14"/>
  <c r="L138" i="14"/>
  <c r="K138" i="14"/>
  <c r="O137" i="14"/>
  <c r="N137" i="14"/>
  <c r="M137" i="14"/>
  <c r="L137" i="14"/>
  <c r="K137" i="14"/>
  <c r="O136" i="14"/>
  <c r="N136" i="14"/>
  <c r="M136" i="14"/>
  <c r="L136" i="14"/>
  <c r="K136" i="14"/>
  <c r="O135" i="14"/>
  <c r="N135" i="14"/>
  <c r="M135" i="14"/>
  <c r="L135" i="14"/>
  <c r="K135" i="14"/>
  <c r="O134" i="14"/>
  <c r="N134" i="14"/>
  <c r="M134" i="14"/>
  <c r="L134" i="14"/>
  <c r="K134" i="14"/>
  <c r="O133" i="14"/>
  <c r="N133" i="14"/>
  <c r="M133" i="14"/>
  <c r="L133" i="14"/>
  <c r="K133" i="14"/>
  <c r="O132" i="14"/>
  <c r="N132" i="14"/>
  <c r="M132" i="14"/>
  <c r="L132" i="14"/>
  <c r="K132" i="14"/>
  <c r="O131" i="14"/>
  <c r="N131" i="14"/>
  <c r="M131" i="14"/>
  <c r="L131" i="14"/>
  <c r="K131" i="14"/>
  <c r="O130" i="14"/>
  <c r="N130" i="14"/>
  <c r="M130" i="14"/>
  <c r="L130" i="14"/>
  <c r="K130" i="14"/>
  <c r="O129" i="14"/>
  <c r="N129" i="14"/>
  <c r="M129" i="14"/>
  <c r="L129" i="14"/>
  <c r="K129" i="14"/>
  <c r="O128" i="14"/>
  <c r="N128" i="14"/>
  <c r="M128" i="14"/>
  <c r="L128" i="14"/>
  <c r="K128" i="14"/>
  <c r="O127" i="14"/>
  <c r="N127" i="14"/>
  <c r="M127" i="14"/>
  <c r="L127" i="14"/>
  <c r="K127" i="14"/>
  <c r="O126" i="14"/>
  <c r="N126" i="14"/>
  <c r="M126" i="14"/>
  <c r="L126" i="14"/>
  <c r="K126" i="14"/>
  <c r="O125" i="14"/>
  <c r="N125" i="14"/>
  <c r="M125" i="14"/>
  <c r="L125" i="14"/>
  <c r="K125" i="14"/>
  <c r="O124" i="14"/>
  <c r="N124" i="14"/>
  <c r="M124" i="14"/>
  <c r="L124" i="14"/>
  <c r="K124" i="14"/>
  <c r="O123" i="14"/>
  <c r="N123" i="14"/>
  <c r="M123" i="14"/>
  <c r="L123" i="14"/>
  <c r="K123" i="14"/>
  <c r="O122" i="14"/>
  <c r="N122" i="14"/>
  <c r="M122" i="14"/>
  <c r="L122" i="14"/>
  <c r="K122" i="14"/>
  <c r="O121" i="14"/>
  <c r="N121" i="14"/>
  <c r="M121" i="14"/>
  <c r="L121" i="14"/>
  <c r="K121" i="14"/>
  <c r="O120" i="14"/>
  <c r="N120" i="14"/>
  <c r="M120" i="14"/>
  <c r="L120" i="14"/>
  <c r="K120" i="14"/>
  <c r="O119" i="14"/>
  <c r="N119" i="14"/>
  <c r="M119" i="14"/>
  <c r="L119" i="14"/>
  <c r="K119" i="14"/>
  <c r="O118" i="14"/>
  <c r="N118" i="14"/>
  <c r="M118" i="14"/>
  <c r="L118" i="14"/>
  <c r="K118" i="14"/>
  <c r="O117" i="14"/>
  <c r="N117" i="14"/>
  <c r="M117" i="14"/>
  <c r="L117" i="14"/>
  <c r="K117" i="14"/>
  <c r="O116" i="14"/>
  <c r="N116" i="14"/>
  <c r="M116" i="14"/>
  <c r="L116" i="14"/>
  <c r="K116" i="14"/>
  <c r="O115" i="14"/>
  <c r="N115" i="14"/>
  <c r="M115" i="14"/>
  <c r="L115" i="14"/>
  <c r="K115" i="14"/>
  <c r="O114" i="14"/>
  <c r="N114" i="14"/>
  <c r="M114" i="14"/>
  <c r="L114" i="14"/>
  <c r="K114" i="14"/>
  <c r="O113" i="14"/>
  <c r="N113" i="14"/>
  <c r="M113" i="14"/>
  <c r="L113" i="14"/>
  <c r="K113" i="14"/>
  <c r="O112" i="14"/>
  <c r="N112" i="14"/>
  <c r="M112" i="14"/>
  <c r="L112" i="14"/>
  <c r="K112" i="14"/>
  <c r="O111" i="14"/>
  <c r="N111" i="14"/>
  <c r="M111" i="14"/>
  <c r="L111" i="14"/>
  <c r="K111" i="14"/>
  <c r="O110" i="14"/>
  <c r="N110" i="14"/>
  <c r="M110" i="14"/>
  <c r="L110" i="14"/>
  <c r="K110" i="14"/>
  <c r="O109" i="14"/>
  <c r="N109" i="14"/>
  <c r="M109" i="14"/>
  <c r="L109" i="14"/>
  <c r="K109" i="14"/>
  <c r="O108" i="14"/>
  <c r="N108" i="14"/>
  <c r="M108" i="14"/>
  <c r="L108" i="14"/>
  <c r="K108" i="14"/>
  <c r="O107" i="14"/>
  <c r="N107" i="14"/>
  <c r="M107" i="14"/>
  <c r="L107" i="14"/>
  <c r="K107" i="14"/>
  <c r="O106" i="14"/>
  <c r="N106" i="14"/>
  <c r="M106" i="14"/>
  <c r="L106" i="14"/>
  <c r="K106" i="14"/>
  <c r="O105" i="14"/>
  <c r="N105" i="14"/>
  <c r="M105" i="14"/>
  <c r="L105" i="14"/>
  <c r="K105" i="14"/>
  <c r="O104" i="14"/>
  <c r="N104" i="14"/>
  <c r="M104" i="14"/>
  <c r="L104" i="14"/>
  <c r="K104" i="14"/>
  <c r="O103" i="14"/>
  <c r="N103" i="14"/>
  <c r="M103" i="14"/>
  <c r="L103" i="14"/>
  <c r="K103" i="14"/>
  <c r="O102" i="14"/>
  <c r="N102" i="14"/>
  <c r="M102" i="14"/>
  <c r="L102" i="14"/>
  <c r="K102" i="14"/>
  <c r="O101" i="14"/>
  <c r="N101" i="14"/>
  <c r="M101" i="14"/>
  <c r="L101" i="14"/>
  <c r="K101" i="14"/>
  <c r="O100" i="14"/>
  <c r="N100" i="14"/>
  <c r="M100" i="14"/>
  <c r="L100" i="14"/>
  <c r="K100" i="14"/>
  <c r="O99" i="14"/>
  <c r="N99" i="14"/>
  <c r="M99" i="14"/>
  <c r="L99" i="14"/>
  <c r="K99" i="14"/>
  <c r="O98" i="14"/>
  <c r="N98" i="14"/>
  <c r="M98" i="14"/>
  <c r="L98" i="14"/>
  <c r="K98" i="14"/>
  <c r="O97" i="14"/>
  <c r="N97" i="14"/>
  <c r="M97" i="14"/>
  <c r="L97" i="14"/>
  <c r="K97" i="14"/>
  <c r="O96" i="14"/>
  <c r="N96" i="14"/>
  <c r="M96" i="14"/>
  <c r="L96" i="14"/>
  <c r="K96" i="14"/>
  <c r="O95" i="14"/>
  <c r="N95" i="14"/>
  <c r="M95" i="14"/>
  <c r="L95" i="14"/>
  <c r="K95" i="14"/>
  <c r="O94" i="14"/>
  <c r="N94" i="14"/>
  <c r="M94" i="14"/>
  <c r="L94" i="14"/>
  <c r="K94" i="14"/>
  <c r="O93" i="14"/>
  <c r="N93" i="14"/>
  <c r="M93" i="14"/>
  <c r="L93" i="14"/>
  <c r="K93" i="14"/>
  <c r="O92" i="14"/>
  <c r="N92" i="14"/>
  <c r="M92" i="14"/>
  <c r="L92" i="14"/>
  <c r="K92" i="14"/>
  <c r="O91" i="14"/>
  <c r="N91" i="14"/>
  <c r="M91" i="14"/>
  <c r="L91" i="14"/>
  <c r="K91" i="14"/>
  <c r="O90" i="14"/>
  <c r="N90" i="14"/>
  <c r="M90" i="14"/>
  <c r="L90" i="14"/>
  <c r="K90" i="14"/>
  <c r="O89" i="14"/>
  <c r="N89" i="14"/>
  <c r="M89" i="14"/>
  <c r="L89" i="14"/>
  <c r="K89" i="14"/>
  <c r="O88" i="14"/>
  <c r="N88" i="14"/>
  <c r="M88" i="14"/>
  <c r="L88" i="14"/>
  <c r="K88" i="14"/>
  <c r="O87" i="14"/>
  <c r="N87" i="14"/>
  <c r="M87" i="14"/>
  <c r="L87" i="14"/>
  <c r="K87" i="14"/>
  <c r="O86" i="14"/>
  <c r="N86" i="14"/>
  <c r="M86" i="14"/>
  <c r="L86" i="14"/>
  <c r="K86" i="14"/>
  <c r="O85" i="14"/>
  <c r="N85" i="14"/>
  <c r="M85" i="14"/>
  <c r="L85" i="14"/>
  <c r="K85" i="14"/>
  <c r="O84" i="14"/>
  <c r="N84" i="14"/>
  <c r="M84" i="14"/>
  <c r="L84" i="14"/>
  <c r="K84" i="14"/>
  <c r="O83" i="14"/>
  <c r="N83" i="14"/>
  <c r="M83" i="14"/>
  <c r="L83" i="14"/>
  <c r="K83" i="14"/>
  <c r="O82" i="14"/>
  <c r="N82" i="14"/>
  <c r="M82" i="14"/>
  <c r="L82" i="14"/>
  <c r="K82" i="14"/>
  <c r="O81" i="14"/>
  <c r="N81" i="14"/>
  <c r="M81" i="14"/>
  <c r="L81" i="14"/>
  <c r="K81" i="14"/>
  <c r="O80" i="14"/>
  <c r="N80" i="14"/>
  <c r="M80" i="14"/>
  <c r="L80" i="14"/>
  <c r="K80" i="14"/>
  <c r="O79" i="14"/>
  <c r="N79" i="14"/>
  <c r="M79" i="14"/>
  <c r="L79" i="14"/>
  <c r="K79" i="14"/>
  <c r="O78" i="14"/>
  <c r="N78" i="14"/>
  <c r="M78" i="14"/>
  <c r="L78" i="14"/>
  <c r="K78" i="14"/>
  <c r="O77" i="14"/>
  <c r="N77" i="14"/>
  <c r="M77" i="14"/>
  <c r="L77" i="14"/>
  <c r="K77" i="14"/>
  <c r="O76" i="14"/>
  <c r="N76" i="14"/>
  <c r="M76" i="14"/>
  <c r="L76" i="14"/>
  <c r="K76" i="14"/>
  <c r="O75" i="14"/>
  <c r="N75" i="14"/>
  <c r="M75" i="14"/>
  <c r="L75" i="14"/>
  <c r="K75" i="14"/>
  <c r="O74" i="14"/>
  <c r="N74" i="14"/>
  <c r="M74" i="14"/>
  <c r="L74" i="14"/>
  <c r="K74" i="14"/>
  <c r="O73" i="14"/>
  <c r="N73" i="14"/>
  <c r="M73" i="14"/>
  <c r="L73" i="14"/>
  <c r="K73" i="14"/>
  <c r="O72" i="14"/>
  <c r="N72" i="14"/>
  <c r="M72" i="14"/>
  <c r="L72" i="14"/>
  <c r="K72" i="14"/>
  <c r="O71" i="14"/>
  <c r="N71" i="14"/>
  <c r="M71" i="14"/>
  <c r="L71" i="14"/>
  <c r="K71" i="14"/>
  <c r="O70" i="14"/>
  <c r="N70" i="14"/>
  <c r="M70" i="14"/>
  <c r="L70" i="14"/>
  <c r="K70" i="14"/>
  <c r="O69" i="14"/>
  <c r="N69" i="14"/>
  <c r="M69" i="14"/>
  <c r="L69" i="14"/>
  <c r="K69" i="14"/>
  <c r="O68" i="14"/>
  <c r="N68" i="14"/>
  <c r="M68" i="14"/>
  <c r="L68" i="14"/>
  <c r="K68" i="14"/>
  <c r="O67" i="14"/>
  <c r="N67" i="14"/>
  <c r="M67" i="14"/>
  <c r="L67" i="14"/>
  <c r="K67" i="14"/>
  <c r="O66" i="14"/>
  <c r="N66" i="14"/>
  <c r="M66" i="14"/>
  <c r="L66" i="14"/>
  <c r="K66" i="14"/>
  <c r="O65" i="14"/>
  <c r="N65" i="14"/>
  <c r="M65" i="14"/>
  <c r="L65" i="14"/>
  <c r="K65" i="14"/>
  <c r="O64" i="14"/>
  <c r="N64" i="14"/>
  <c r="M64" i="14"/>
  <c r="L64" i="14"/>
  <c r="K64" i="14"/>
  <c r="O63" i="14"/>
  <c r="N63" i="14"/>
  <c r="M63" i="14"/>
  <c r="L63" i="14"/>
  <c r="K63" i="14"/>
  <c r="O62" i="14"/>
  <c r="N62" i="14"/>
  <c r="M62" i="14"/>
  <c r="L62" i="14"/>
  <c r="K62" i="14"/>
  <c r="O61" i="14"/>
  <c r="N61" i="14"/>
  <c r="M61" i="14"/>
  <c r="L61" i="14"/>
  <c r="K61" i="14"/>
  <c r="O60" i="14"/>
  <c r="N60" i="14"/>
  <c r="M60" i="14"/>
  <c r="L60" i="14"/>
  <c r="K60" i="14"/>
  <c r="O59" i="14"/>
  <c r="N59" i="14"/>
  <c r="M59" i="14"/>
  <c r="L59" i="14"/>
  <c r="K59" i="14"/>
  <c r="O58" i="14"/>
  <c r="N58" i="14"/>
  <c r="M58" i="14"/>
  <c r="L58" i="14"/>
  <c r="K58" i="14"/>
  <c r="O57" i="14"/>
  <c r="N57" i="14"/>
  <c r="M57" i="14"/>
  <c r="L57" i="14"/>
  <c r="K57" i="14"/>
  <c r="O56" i="14"/>
  <c r="N56" i="14"/>
  <c r="M56" i="14"/>
  <c r="L56" i="14"/>
  <c r="K56" i="14"/>
  <c r="O55" i="14"/>
  <c r="N55" i="14"/>
  <c r="M55" i="14"/>
  <c r="L55" i="14"/>
  <c r="K55" i="14"/>
  <c r="O54" i="14"/>
  <c r="N54" i="14"/>
  <c r="M54" i="14"/>
  <c r="L54" i="14"/>
  <c r="K54" i="14"/>
  <c r="O53" i="14"/>
  <c r="N53" i="14"/>
  <c r="M53" i="14"/>
  <c r="L53" i="14"/>
  <c r="K53" i="14"/>
  <c r="O52" i="14"/>
  <c r="N52" i="14"/>
  <c r="M52" i="14"/>
  <c r="L52" i="14"/>
  <c r="K52" i="14"/>
  <c r="O51" i="14"/>
  <c r="N51" i="14"/>
  <c r="M51" i="14"/>
  <c r="L51" i="14"/>
  <c r="K51" i="14"/>
  <c r="O50" i="14"/>
  <c r="N50" i="14"/>
  <c r="M50" i="14"/>
  <c r="L50" i="14"/>
  <c r="K50" i="14"/>
  <c r="O49" i="14"/>
  <c r="N49" i="14"/>
  <c r="M49" i="14"/>
  <c r="L49" i="14"/>
  <c r="K49" i="14"/>
  <c r="O48" i="14"/>
  <c r="N48" i="14"/>
  <c r="M48" i="14"/>
  <c r="L48" i="14"/>
  <c r="K48" i="14"/>
  <c r="O47" i="14"/>
  <c r="N47" i="14"/>
  <c r="M47" i="14"/>
  <c r="L47" i="14"/>
  <c r="K47" i="14"/>
  <c r="O46" i="14"/>
  <c r="N46" i="14"/>
  <c r="M46" i="14"/>
  <c r="L46" i="14"/>
  <c r="K46" i="14"/>
  <c r="O45" i="14"/>
  <c r="N45" i="14"/>
  <c r="M45" i="14"/>
  <c r="L45" i="14"/>
  <c r="K45" i="14"/>
  <c r="O44" i="14"/>
  <c r="N44" i="14"/>
  <c r="M44" i="14"/>
  <c r="L44" i="14"/>
  <c r="K44" i="14"/>
  <c r="O43" i="14"/>
  <c r="N43" i="14"/>
  <c r="M43" i="14"/>
  <c r="L43" i="14"/>
  <c r="K43" i="14"/>
  <c r="O42" i="14"/>
  <c r="N42" i="14"/>
  <c r="M42" i="14"/>
  <c r="L42" i="14"/>
  <c r="K42" i="14"/>
  <c r="O41" i="14"/>
  <c r="N41" i="14"/>
  <c r="M41" i="14"/>
  <c r="L41" i="14"/>
  <c r="K41" i="14"/>
  <c r="O40" i="14"/>
  <c r="N40" i="14"/>
  <c r="M40" i="14"/>
  <c r="L40" i="14"/>
  <c r="K40" i="14"/>
  <c r="O39" i="14"/>
  <c r="N39" i="14"/>
  <c r="M39" i="14"/>
  <c r="L39" i="14"/>
  <c r="K39" i="14"/>
  <c r="O38" i="14"/>
  <c r="N38" i="14"/>
  <c r="M38" i="14"/>
  <c r="L38" i="14"/>
  <c r="K38" i="14"/>
  <c r="O37" i="14"/>
  <c r="N37" i="14"/>
  <c r="M37" i="14"/>
  <c r="L37" i="14"/>
  <c r="K37" i="14"/>
  <c r="O36" i="14"/>
  <c r="N36" i="14"/>
  <c r="M36" i="14"/>
  <c r="L36" i="14"/>
  <c r="K36" i="14"/>
  <c r="O35" i="14"/>
  <c r="N35" i="14"/>
  <c r="M35" i="14"/>
  <c r="L35" i="14"/>
  <c r="K35" i="14"/>
  <c r="O34" i="14"/>
  <c r="N34" i="14"/>
  <c r="M34" i="14"/>
  <c r="L34" i="14"/>
  <c r="K34" i="14"/>
  <c r="O33" i="14"/>
  <c r="N33" i="14"/>
  <c r="M33" i="14"/>
  <c r="L33" i="14"/>
  <c r="K33" i="14"/>
  <c r="O32" i="14"/>
  <c r="N32" i="14"/>
  <c r="M32" i="14"/>
  <c r="L32" i="14"/>
  <c r="K32" i="14"/>
  <c r="O31" i="14"/>
  <c r="N31" i="14"/>
  <c r="M31" i="14"/>
  <c r="L31" i="14"/>
  <c r="K31" i="14"/>
  <c r="O30" i="14"/>
  <c r="N30" i="14"/>
  <c r="M30" i="14"/>
  <c r="L30" i="14"/>
  <c r="K30" i="14"/>
  <c r="O29" i="14"/>
  <c r="N29" i="14"/>
  <c r="M29" i="14"/>
  <c r="L29" i="14"/>
  <c r="K29" i="14"/>
  <c r="O28" i="14"/>
  <c r="N28" i="14"/>
  <c r="M28" i="14"/>
  <c r="L28" i="14"/>
  <c r="K28" i="14"/>
  <c r="O27" i="14"/>
  <c r="N27" i="14"/>
  <c r="M27" i="14"/>
  <c r="L27" i="14"/>
  <c r="K27" i="14"/>
  <c r="O26" i="14"/>
  <c r="N26" i="14"/>
  <c r="M26" i="14"/>
  <c r="L26" i="14"/>
  <c r="K26" i="14"/>
  <c r="O25" i="14"/>
  <c r="N25" i="14"/>
  <c r="M25" i="14"/>
  <c r="L25" i="14"/>
  <c r="K25" i="14"/>
  <c r="O24" i="14"/>
  <c r="N24" i="14"/>
  <c r="M24" i="14"/>
  <c r="L24" i="14"/>
  <c r="K24" i="14"/>
  <c r="O23" i="14"/>
  <c r="N23" i="14"/>
  <c r="M23" i="14"/>
  <c r="L23" i="14"/>
  <c r="K23" i="14"/>
  <c r="O22" i="14"/>
  <c r="N22" i="14"/>
  <c r="M22" i="14"/>
  <c r="L22" i="14"/>
  <c r="K22" i="14"/>
  <c r="O21" i="14"/>
  <c r="N21" i="14"/>
  <c r="M21" i="14"/>
  <c r="L21" i="14"/>
  <c r="K21" i="14"/>
  <c r="O20" i="14"/>
  <c r="N20" i="14"/>
  <c r="M20" i="14"/>
  <c r="L20" i="14"/>
  <c r="K20" i="14"/>
  <c r="O19" i="14"/>
  <c r="N19" i="14"/>
  <c r="M19" i="14"/>
  <c r="L19" i="14"/>
  <c r="K19" i="14"/>
  <c r="O18" i="14"/>
  <c r="N18" i="14"/>
  <c r="M18" i="14"/>
  <c r="L18" i="14"/>
  <c r="K18" i="14"/>
  <c r="O17" i="14"/>
  <c r="N17" i="14"/>
  <c r="M17" i="14"/>
  <c r="L17" i="14"/>
  <c r="K17" i="14"/>
  <c r="O16" i="14"/>
  <c r="N16" i="14"/>
  <c r="M16" i="14"/>
  <c r="L16" i="14"/>
  <c r="K16" i="14"/>
  <c r="O15" i="14"/>
  <c r="N15" i="14"/>
  <c r="M15" i="14"/>
  <c r="L15" i="14"/>
  <c r="K15" i="14"/>
  <c r="O14" i="14"/>
  <c r="N14" i="14"/>
  <c r="M14" i="14"/>
  <c r="L14" i="14"/>
  <c r="K14" i="14"/>
  <c r="O13" i="14"/>
  <c r="N13" i="14"/>
  <c r="M13" i="14"/>
  <c r="L13" i="14"/>
  <c r="K13" i="14"/>
  <c r="O12" i="14"/>
  <c r="N12" i="14"/>
  <c r="M12" i="14"/>
  <c r="L12" i="14"/>
  <c r="K12" i="14"/>
  <c r="O11" i="14"/>
  <c r="N11" i="14"/>
  <c r="M11" i="14"/>
  <c r="L11" i="14"/>
  <c r="K11" i="14"/>
  <c r="O10" i="14"/>
  <c r="N10" i="14"/>
  <c r="M10" i="14"/>
  <c r="L10" i="14"/>
  <c r="K10" i="14"/>
  <c r="O9" i="14"/>
  <c r="N9" i="14"/>
  <c r="M9" i="14"/>
  <c r="L9" i="14"/>
  <c r="K9" i="14"/>
  <c r="O8" i="14"/>
  <c r="N8" i="14"/>
  <c r="M8" i="14"/>
  <c r="L8" i="14"/>
  <c r="K8" i="14"/>
  <c r="O7" i="14"/>
  <c r="N7" i="14"/>
  <c r="M7" i="14"/>
  <c r="L7" i="14"/>
  <c r="K7" i="14"/>
  <c r="O6" i="14"/>
  <c r="N6" i="14"/>
  <c r="M6" i="14"/>
  <c r="L6" i="14"/>
  <c r="K6" i="14"/>
  <c r="O5" i="14"/>
  <c r="N5" i="14"/>
  <c r="M5" i="14"/>
  <c r="L5" i="14"/>
  <c r="K5" i="14"/>
  <c r="O4" i="14"/>
  <c r="N4" i="14"/>
  <c r="M4" i="14"/>
  <c r="L4" i="14"/>
  <c r="K4" i="14"/>
  <c r="O145" i="13"/>
  <c r="N145" i="13"/>
  <c r="M145" i="13"/>
  <c r="L145" i="13"/>
  <c r="K145" i="13"/>
  <c r="O144" i="13"/>
  <c r="N144" i="13"/>
  <c r="M144" i="13"/>
  <c r="L144" i="13"/>
  <c r="K144" i="13"/>
  <c r="O143" i="13"/>
  <c r="N143" i="13"/>
  <c r="M143" i="13"/>
  <c r="L143" i="13"/>
  <c r="K143" i="13"/>
  <c r="O142" i="13"/>
  <c r="N142" i="13"/>
  <c r="M142" i="13"/>
  <c r="L142" i="13"/>
  <c r="K142" i="13"/>
  <c r="O141" i="13"/>
  <c r="N141" i="13"/>
  <c r="M141" i="13"/>
  <c r="L141" i="13"/>
  <c r="K141" i="13"/>
  <c r="O140" i="13"/>
  <c r="N140" i="13"/>
  <c r="M140" i="13"/>
  <c r="L140" i="13"/>
  <c r="K140" i="13"/>
  <c r="O139" i="13"/>
  <c r="N139" i="13"/>
  <c r="M139" i="13"/>
  <c r="L139" i="13"/>
  <c r="K139" i="13"/>
  <c r="O138" i="13"/>
  <c r="N138" i="13"/>
  <c r="M138" i="13"/>
  <c r="L138" i="13"/>
  <c r="K138" i="13"/>
  <c r="O137" i="13"/>
  <c r="N137" i="13"/>
  <c r="M137" i="13"/>
  <c r="L137" i="13"/>
  <c r="K137" i="13"/>
  <c r="O136" i="13"/>
  <c r="N136" i="13"/>
  <c r="M136" i="13"/>
  <c r="L136" i="13"/>
  <c r="K136" i="13"/>
  <c r="O135" i="13"/>
  <c r="N135" i="13"/>
  <c r="M135" i="13"/>
  <c r="L135" i="13"/>
  <c r="K135" i="13"/>
  <c r="O134" i="13"/>
  <c r="N134" i="13"/>
  <c r="M134" i="13"/>
  <c r="L134" i="13"/>
  <c r="K134" i="13"/>
  <c r="O133" i="13"/>
  <c r="N133" i="13"/>
  <c r="M133" i="13"/>
  <c r="L133" i="13"/>
  <c r="K133" i="13"/>
  <c r="O132" i="13"/>
  <c r="N132" i="13"/>
  <c r="M132" i="13"/>
  <c r="L132" i="13"/>
  <c r="K132" i="13"/>
  <c r="O131" i="13"/>
  <c r="N131" i="13"/>
  <c r="M131" i="13"/>
  <c r="L131" i="13"/>
  <c r="K131" i="13"/>
  <c r="O130" i="13"/>
  <c r="N130" i="13"/>
  <c r="M130" i="13"/>
  <c r="L130" i="13"/>
  <c r="K130" i="13"/>
  <c r="O129" i="13"/>
  <c r="N129" i="13"/>
  <c r="M129" i="13"/>
  <c r="L129" i="13"/>
  <c r="K129" i="13"/>
  <c r="O128" i="13"/>
  <c r="N128" i="13"/>
  <c r="M128" i="13"/>
  <c r="L128" i="13"/>
  <c r="K128" i="13"/>
  <c r="O127" i="13"/>
  <c r="N127" i="13"/>
  <c r="M127" i="13"/>
  <c r="L127" i="13"/>
  <c r="K127" i="13"/>
  <c r="O126" i="13"/>
  <c r="N126" i="13"/>
  <c r="M126" i="13"/>
  <c r="L126" i="13"/>
  <c r="K126" i="13"/>
  <c r="O125" i="13"/>
  <c r="N125" i="13"/>
  <c r="M125" i="13"/>
  <c r="L125" i="13"/>
  <c r="K125" i="13"/>
  <c r="O124" i="13"/>
  <c r="N124" i="13"/>
  <c r="M124" i="13"/>
  <c r="L124" i="13"/>
  <c r="K124" i="13"/>
  <c r="O123" i="13"/>
  <c r="N123" i="13"/>
  <c r="M123" i="13"/>
  <c r="L123" i="13"/>
  <c r="K123" i="13"/>
  <c r="O122" i="13"/>
  <c r="N122" i="13"/>
  <c r="M122" i="13"/>
  <c r="L122" i="13"/>
  <c r="K122" i="13"/>
  <c r="O121" i="13"/>
  <c r="N121" i="13"/>
  <c r="M121" i="13"/>
  <c r="L121" i="13"/>
  <c r="K121" i="13"/>
  <c r="O120" i="13"/>
  <c r="N120" i="13"/>
  <c r="M120" i="13"/>
  <c r="L120" i="13"/>
  <c r="K120" i="13"/>
  <c r="O119" i="13"/>
  <c r="N119" i="13"/>
  <c r="M119" i="13"/>
  <c r="L119" i="13"/>
  <c r="K119" i="13"/>
  <c r="O118" i="13"/>
  <c r="N118" i="13"/>
  <c r="M118" i="13"/>
  <c r="L118" i="13"/>
  <c r="K118" i="13"/>
  <c r="O117" i="13"/>
  <c r="N117" i="13"/>
  <c r="M117" i="13"/>
  <c r="L117" i="13"/>
  <c r="K117" i="13"/>
  <c r="O116" i="13"/>
  <c r="N116" i="13"/>
  <c r="M116" i="13"/>
  <c r="L116" i="13"/>
  <c r="K116" i="13"/>
  <c r="O115" i="13"/>
  <c r="N115" i="13"/>
  <c r="M115" i="13"/>
  <c r="L115" i="13"/>
  <c r="K115" i="13"/>
  <c r="O114" i="13"/>
  <c r="N114" i="13"/>
  <c r="M114" i="13"/>
  <c r="L114" i="13"/>
  <c r="K114" i="13"/>
  <c r="O113" i="13"/>
  <c r="N113" i="13"/>
  <c r="M113" i="13"/>
  <c r="L113" i="13"/>
  <c r="K113" i="13"/>
  <c r="O112" i="13"/>
  <c r="N112" i="13"/>
  <c r="M112" i="13"/>
  <c r="L112" i="13"/>
  <c r="K112" i="13"/>
  <c r="O111" i="13"/>
  <c r="N111" i="13"/>
  <c r="M111" i="13"/>
  <c r="L111" i="13"/>
  <c r="K111" i="13"/>
  <c r="O110" i="13"/>
  <c r="N110" i="13"/>
  <c r="M110" i="13"/>
  <c r="L110" i="13"/>
  <c r="K110" i="13"/>
  <c r="O109" i="13"/>
  <c r="N109" i="13"/>
  <c r="M109" i="13"/>
  <c r="L109" i="13"/>
  <c r="K109" i="13"/>
  <c r="O108" i="13"/>
  <c r="N108" i="13"/>
  <c r="M108" i="13"/>
  <c r="L108" i="13"/>
  <c r="K108" i="13"/>
  <c r="O107" i="13"/>
  <c r="N107" i="13"/>
  <c r="M107" i="13"/>
  <c r="L107" i="13"/>
  <c r="K107" i="13"/>
  <c r="O106" i="13"/>
  <c r="N106" i="13"/>
  <c r="M106" i="13"/>
  <c r="L106" i="13"/>
  <c r="K106" i="13"/>
  <c r="O105" i="13"/>
  <c r="N105" i="13"/>
  <c r="M105" i="13"/>
  <c r="L105" i="13"/>
  <c r="K105" i="13"/>
  <c r="O104" i="13"/>
  <c r="N104" i="13"/>
  <c r="M104" i="13"/>
  <c r="L104" i="13"/>
  <c r="K104" i="13"/>
  <c r="O103" i="13"/>
  <c r="N103" i="13"/>
  <c r="M103" i="13"/>
  <c r="L103" i="13"/>
  <c r="K103" i="13"/>
  <c r="O102" i="13"/>
  <c r="N102" i="13"/>
  <c r="M102" i="13"/>
  <c r="L102" i="13"/>
  <c r="K102" i="13"/>
  <c r="O101" i="13"/>
  <c r="N101" i="13"/>
  <c r="M101" i="13"/>
  <c r="L101" i="13"/>
  <c r="K101" i="13"/>
  <c r="O100" i="13"/>
  <c r="N100" i="13"/>
  <c r="M100" i="13"/>
  <c r="L100" i="13"/>
  <c r="K100" i="13"/>
  <c r="O99" i="13"/>
  <c r="N99" i="13"/>
  <c r="M99" i="13"/>
  <c r="L99" i="13"/>
  <c r="K99" i="13"/>
  <c r="O98" i="13"/>
  <c r="N98" i="13"/>
  <c r="M98" i="13"/>
  <c r="L98" i="13"/>
  <c r="K98" i="13"/>
  <c r="O97" i="13"/>
  <c r="N97" i="13"/>
  <c r="M97" i="13"/>
  <c r="L97" i="13"/>
  <c r="K97" i="13"/>
  <c r="O96" i="13"/>
  <c r="N96" i="13"/>
  <c r="M96" i="13"/>
  <c r="L96" i="13"/>
  <c r="K96" i="13"/>
  <c r="O95" i="13"/>
  <c r="N95" i="13"/>
  <c r="M95" i="13"/>
  <c r="L95" i="13"/>
  <c r="K95" i="13"/>
  <c r="O94" i="13"/>
  <c r="N94" i="13"/>
  <c r="M94" i="13"/>
  <c r="L94" i="13"/>
  <c r="K94" i="13"/>
  <c r="O93" i="13"/>
  <c r="N93" i="13"/>
  <c r="M93" i="13"/>
  <c r="L93" i="13"/>
  <c r="K93" i="13"/>
  <c r="O92" i="13"/>
  <c r="N92" i="13"/>
  <c r="M92" i="13"/>
  <c r="L92" i="13"/>
  <c r="K92" i="13"/>
  <c r="O91" i="13"/>
  <c r="N91" i="13"/>
  <c r="M91" i="13"/>
  <c r="L91" i="13"/>
  <c r="K91" i="13"/>
  <c r="O90" i="13"/>
  <c r="N90" i="13"/>
  <c r="M90" i="13"/>
  <c r="L90" i="13"/>
  <c r="K90" i="13"/>
  <c r="O89" i="13"/>
  <c r="N89" i="13"/>
  <c r="M89" i="13"/>
  <c r="L89" i="13"/>
  <c r="K89" i="13"/>
  <c r="O88" i="13"/>
  <c r="N88" i="13"/>
  <c r="M88" i="13"/>
  <c r="L88" i="13"/>
  <c r="K88" i="13"/>
  <c r="O87" i="13"/>
  <c r="N87" i="13"/>
  <c r="M87" i="13"/>
  <c r="L87" i="13"/>
  <c r="K87" i="13"/>
  <c r="O86" i="13"/>
  <c r="N86" i="13"/>
  <c r="M86" i="13"/>
  <c r="L86" i="13"/>
  <c r="K86" i="13"/>
  <c r="O85" i="13"/>
  <c r="N85" i="13"/>
  <c r="M85" i="13"/>
  <c r="L85" i="13"/>
  <c r="K85" i="13"/>
  <c r="O84" i="13"/>
  <c r="N84" i="13"/>
  <c r="M84" i="13"/>
  <c r="L84" i="13"/>
  <c r="K84" i="13"/>
  <c r="O83" i="13"/>
  <c r="N83" i="13"/>
  <c r="M83" i="13"/>
  <c r="L83" i="13"/>
  <c r="K83" i="13"/>
  <c r="O82" i="13"/>
  <c r="N82" i="13"/>
  <c r="M82" i="13"/>
  <c r="L82" i="13"/>
  <c r="K82" i="13"/>
  <c r="O81" i="13"/>
  <c r="N81" i="13"/>
  <c r="M81" i="13"/>
  <c r="L81" i="13"/>
  <c r="K81" i="13"/>
  <c r="O80" i="13"/>
  <c r="N80" i="13"/>
  <c r="M80" i="13"/>
  <c r="L80" i="13"/>
  <c r="K80" i="13"/>
  <c r="O79" i="13"/>
  <c r="N79" i="13"/>
  <c r="M79" i="13"/>
  <c r="L79" i="13"/>
  <c r="K79" i="13"/>
  <c r="O78" i="13"/>
  <c r="N78" i="13"/>
  <c r="M78" i="13"/>
  <c r="L78" i="13"/>
  <c r="K78" i="13"/>
  <c r="O77" i="13"/>
  <c r="N77" i="13"/>
  <c r="M77" i="13"/>
  <c r="L77" i="13"/>
  <c r="K77" i="13"/>
  <c r="O76" i="13"/>
  <c r="N76" i="13"/>
  <c r="M76" i="13"/>
  <c r="L76" i="13"/>
  <c r="K76" i="13"/>
  <c r="O75" i="13"/>
  <c r="N75" i="13"/>
  <c r="L75" i="13"/>
  <c r="O74" i="13"/>
  <c r="N74" i="13"/>
  <c r="M74" i="13"/>
  <c r="L74" i="13"/>
  <c r="K74" i="13"/>
  <c r="O73" i="13"/>
  <c r="N73" i="13"/>
  <c r="M73" i="13"/>
  <c r="L73" i="13"/>
  <c r="K73" i="13"/>
  <c r="O72" i="13"/>
  <c r="N72" i="13"/>
  <c r="M72" i="13"/>
  <c r="L72" i="13"/>
  <c r="K72" i="13"/>
  <c r="O71" i="13"/>
  <c r="N71" i="13"/>
  <c r="M71" i="13"/>
  <c r="L71" i="13"/>
  <c r="K71" i="13"/>
  <c r="O70" i="13"/>
  <c r="N70" i="13"/>
  <c r="M70" i="13"/>
  <c r="L70" i="13"/>
  <c r="K70" i="13"/>
  <c r="O69" i="13"/>
  <c r="N69" i="13"/>
  <c r="L69" i="13"/>
  <c r="O68" i="13"/>
  <c r="N68" i="13"/>
  <c r="M68" i="13"/>
  <c r="L68" i="13"/>
  <c r="K68" i="13"/>
  <c r="O67" i="13"/>
  <c r="N67" i="13"/>
  <c r="L67" i="13"/>
  <c r="O66" i="13"/>
  <c r="N66" i="13"/>
  <c r="M66" i="13"/>
  <c r="L66" i="13"/>
  <c r="K66" i="13"/>
  <c r="O65" i="13"/>
  <c r="N65" i="13"/>
  <c r="L65" i="13"/>
  <c r="O64" i="13"/>
  <c r="N64" i="13"/>
  <c r="M64" i="13"/>
  <c r="L64" i="13"/>
  <c r="K64" i="13"/>
  <c r="O63" i="13"/>
  <c r="N63" i="13"/>
  <c r="L63" i="13"/>
  <c r="O62" i="13"/>
  <c r="N62" i="13"/>
  <c r="M62" i="13"/>
  <c r="L62" i="13"/>
  <c r="K62" i="13"/>
  <c r="O61" i="13"/>
  <c r="N61" i="13"/>
  <c r="M61" i="13"/>
  <c r="L61" i="13"/>
  <c r="K61" i="13"/>
  <c r="O60" i="13"/>
  <c r="N60" i="13"/>
  <c r="M60" i="13"/>
  <c r="L60" i="13"/>
  <c r="K60" i="13"/>
  <c r="O59" i="13"/>
  <c r="N59" i="13"/>
  <c r="M59" i="13"/>
  <c r="L59" i="13"/>
  <c r="K59" i="13"/>
  <c r="O58" i="13"/>
  <c r="N58" i="13"/>
  <c r="M58" i="13"/>
  <c r="L58" i="13"/>
  <c r="K58" i="13"/>
  <c r="O57" i="13"/>
  <c r="N57" i="13"/>
  <c r="M57" i="13"/>
  <c r="L57" i="13"/>
  <c r="K57" i="13"/>
  <c r="O56" i="13"/>
  <c r="N56" i="13"/>
  <c r="M56" i="13"/>
  <c r="L56" i="13"/>
  <c r="K56" i="13"/>
  <c r="O55" i="13"/>
  <c r="N55" i="13"/>
  <c r="M55" i="13"/>
  <c r="L55" i="13"/>
  <c r="K55" i="13"/>
  <c r="O54" i="13"/>
  <c r="N54" i="13"/>
  <c r="M54" i="13"/>
  <c r="L54" i="13"/>
  <c r="K54" i="13"/>
  <c r="O53" i="13"/>
  <c r="N53" i="13"/>
  <c r="M53" i="13"/>
  <c r="L53" i="13"/>
  <c r="K53" i="13"/>
  <c r="O52" i="13"/>
  <c r="N52" i="13"/>
  <c r="M52" i="13"/>
  <c r="L52" i="13"/>
  <c r="K52" i="13"/>
  <c r="O51" i="13"/>
  <c r="N51" i="13"/>
  <c r="M51" i="13"/>
  <c r="L51" i="13"/>
  <c r="K51" i="13"/>
  <c r="O50" i="13"/>
  <c r="N50" i="13"/>
  <c r="M50" i="13"/>
  <c r="L50" i="13"/>
  <c r="K50" i="13"/>
  <c r="O49" i="13"/>
  <c r="N49" i="13"/>
  <c r="M49" i="13"/>
  <c r="L49" i="13"/>
  <c r="K49" i="13"/>
  <c r="O48" i="13"/>
  <c r="N48" i="13"/>
  <c r="M48" i="13"/>
  <c r="L48" i="13"/>
  <c r="K48" i="13"/>
  <c r="O47" i="13"/>
  <c r="N47" i="13"/>
  <c r="M47" i="13"/>
  <c r="L47" i="13"/>
  <c r="K47" i="13"/>
  <c r="O46" i="13"/>
  <c r="N46" i="13"/>
  <c r="M46" i="13"/>
  <c r="L46" i="13"/>
  <c r="K46" i="13"/>
  <c r="O45" i="13"/>
  <c r="N45" i="13"/>
  <c r="M45" i="13"/>
  <c r="L45" i="13"/>
  <c r="K45" i="13"/>
  <c r="O44" i="13"/>
  <c r="N44" i="13"/>
  <c r="M44" i="13"/>
  <c r="L44" i="13"/>
  <c r="K44" i="13"/>
  <c r="O43" i="13"/>
  <c r="N43" i="13"/>
  <c r="M43" i="13"/>
  <c r="L43" i="13"/>
  <c r="K43" i="13"/>
  <c r="O42" i="13"/>
  <c r="N42" i="13"/>
  <c r="M42" i="13"/>
  <c r="L42" i="13"/>
  <c r="K42" i="13"/>
  <c r="O41" i="13"/>
  <c r="N41" i="13"/>
  <c r="M41" i="13"/>
  <c r="L41" i="13"/>
  <c r="K41" i="13"/>
  <c r="O40" i="13"/>
  <c r="N40" i="13"/>
  <c r="M40" i="13"/>
  <c r="L40" i="13"/>
  <c r="K40" i="13"/>
  <c r="O39" i="13"/>
  <c r="N39" i="13"/>
  <c r="M39" i="13"/>
  <c r="L39" i="13"/>
  <c r="K39" i="13"/>
  <c r="O38" i="13"/>
  <c r="N38" i="13"/>
  <c r="M38" i="13"/>
  <c r="L38" i="13"/>
  <c r="K38" i="13"/>
  <c r="O37" i="13"/>
  <c r="N37" i="13"/>
  <c r="M37" i="13"/>
  <c r="L37" i="13"/>
  <c r="K37" i="13"/>
  <c r="O36" i="13"/>
  <c r="N36" i="13"/>
  <c r="M36" i="13"/>
  <c r="L36" i="13"/>
  <c r="K36" i="13"/>
  <c r="O35" i="13"/>
  <c r="N35" i="13"/>
  <c r="M35" i="13"/>
  <c r="L35" i="13"/>
  <c r="K35" i="13"/>
  <c r="O34" i="13"/>
  <c r="N34" i="13"/>
  <c r="M34" i="13"/>
  <c r="L34" i="13"/>
  <c r="K34" i="13"/>
  <c r="O33" i="13"/>
  <c r="N33" i="13"/>
  <c r="M33" i="13"/>
  <c r="L33" i="13"/>
  <c r="K33" i="13"/>
  <c r="O32" i="13"/>
  <c r="N32" i="13"/>
  <c r="M32" i="13"/>
  <c r="L32" i="13"/>
  <c r="K32" i="13"/>
  <c r="O31" i="13"/>
  <c r="N31" i="13"/>
  <c r="M31" i="13"/>
  <c r="L31" i="13"/>
  <c r="K31" i="13"/>
  <c r="O30" i="13"/>
  <c r="N30" i="13"/>
  <c r="M30" i="13"/>
  <c r="L30" i="13"/>
  <c r="K30" i="13"/>
  <c r="O29" i="13"/>
  <c r="N29" i="13"/>
  <c r="M29" i="13"/>
  <c r="L29" i="13"/>
  <c r="K29" i="13"/>
  <c r="O28" i="13"/>
  <c r="N28" i="13"/>
  <c r="M28" i="13"/>
  <c r="L28" i="13"/>
  <c r="K28" i="13"/>
  <c r="O27" i="13"/>
  <c r="N27" i="13"/>
  <c r="M27" i="13"/>
  <c r="L27" i="13"/>
  <c r="K27" i="13"/>
  <c r="O26" i="13"/>
  <c r="N26" i="13"/>
  <c r="M26" i="13"/>
  <c r="L26" i="13"/>
  <c r="K26" i="13"/>
  <c r="O25" i="13"/>
  <c r="N25" i="13"/>
  <c r="M25" i="13"/>
  <c r="L25" i="13"/>
  <c r="K25" i="13"/>
  <c r="O24" i="13"/>
  <c r="N24" i="13"/>
  <c r="M24" i="13"/>
  <c r="L24" i="13"/>
  <c r="K24" i="13"/>
  <c r="O23" i="13"/>
  <c r="N23" i="13"/>
  <c r="M23" i="13"/>
  <c r="L23" i="13"/>
  <c r="K23" i="13"/>
  <c r="O22" i="13"/>
  <c r="N22" i="13"/>
  <c r="M22" i="13"/>
  <c r="L22" i="13"/>
  <c r="K22" i="13"/>
  <c r="O21" i="13"/>
  <c r="N21" i="13"/>
  <c r="M21" i="13"/>
  <c r="L21" i="13"/>
  <c r="K21" i="13"/>
  <c r="O20" i="13"/>
  <c r="N20" i="13"/>
  <c r="M20" i="13"/>
  <c r="L20" i="13"/>
  <c r="K20" i="13"/>
  <c r="O19" i="13"/>
  <c r="N19" i="13"/>
  <c r="M19" i="13"/>
  <c r="L19" i="13"/>
  <c r="K19" i="13"/>
  <c r="O18" i="13"/>
  <c r="N18" i="13"/>
  <c r="M18" i="13"/>
  <c r="L18" i="13"/>
  <c r="K18" i="13"/>
  <c r="O17" i="13"/>
  <c r="N17" i="13"/>
  <c r="M17" i="13"/>
  <c r="L17" i="13"/>
  <c r="K17" i="13"/>
  <c r="O16" i="13"/>
  <c r="N16" i="13"/>
  <c r="M16" i="13"/>
  <c r="L16" i="13"/>
  <c r="K16" i="13"/>
  <c r="O15" i="13"/>
  <c r="N15" i="13"/>
  <c r="M15" i="13"/>
  <c r="L15" i="13"/>
  <c r="K15" i="13"/>
  <c r="O14" i="13"/>
  <c r="N14" i="13"/>
  <c r="M14" i="13"/>
  <c r="L14" i="13"/>
  <c r="K14" i="13"/>
  <c r="O13" i="13"/>
  <c r="N13" i="13"/>
  <c r="M13" i="13"/>
  <c r="L13" i="13"/>
  <c r="K13" i="13"/>
  <c r="O12" i="13"/>
  <c r="N12" i="13"/>
  <c r="M12" i="13"/>
  <c r="L12" i="13"/>
  <c r="K12" i="13"/>
  <c r="O11" i="13"/>
  <c r="N11" i="13"/>
  <c r="M11" i="13"/>
  <c r="L11" i="13"/>
  <c r="K11" i="13"/>
  <c r="O10" i="13"/>
  <c r="N10" i="13"/>
  <c r="M10" i="13"/>
  <c r="L10" i="13"/>
  <c r="K10" i="13"/>
  <c r="O9" i="13"/>
  <c r="N9" i="13"/>
  <c r="M9" i="13"/>
  <c r="L9" i="13"/>
  <c r="K9" i="13"/>
  <c r="O8" i="13"/>
  <c r="N8" i="13"/>
  <c r="M8" i="13"/>
  <c r="L8" i="13"/>
  <c r="K8" i="13"/>
  <c r="O7" i="13"/>
  <c r="N7" i="13"/>
  <c r="M7" i="13"/>
  <c r="L7" i="13"/>
  <c r="K7" i="13"/>
  <c r="O6" i="13"/>
  <c r="N6" i="13"/>
  <c r="M6" i="13"/>
  <c r="L6" i="13"/>
  <c r="K6" i="13"/>
  <c r="O5" i="13"/>
  <c r="N5" i="13"/>
  <c r="M5" i="13"/>
  <c r="L5" i="13"/>
  <c r="K5" i="13"/>
  <c r="O4" i="13"/>
  <c r="N4" i="13"/>
  <c r="M4" i="13"/>
  <c r="L4" i="13"/>
  <c r="K4" i="13"/>
  <c r="O145" i="12"/>
  <c r="N145" i="12"/>
  <c r="M145" i="12"/>
  <c r="L145" i="12"/>
  <c r="K145" i="12"/>
  <c r="O144" i="12"/>
  <c r="N144" i="12"/>
  <c r="M144" i="12"/>
  <c r="L144" i="12"/>
  <c r="K144" i="12"/>
  <c r="O143" i="12"/>
  <c r="N143" i="12"/>
  <c r="M143" i="12"/>
  <c r="L143" i="12"/>
  <c r="K143" i="12"/>
  <c r="O142" i="12"/>
  <c r="N142" i="12"/>
  <c r="M142" i="12"/>
  <c r="L142" i="12"/>
  <c r="K142" i="12"/>
  <c r="O141" i="12"/>
  <c r="N141" i="12"/>
  <c r="M141" i="12"/>
  <c r="L141" i="12"/>
  <c r="K141" i="12"/>
  <c r="O140" i="12"/>
  <c r="N140" i="12"/>
  <c r="M140" i="12"/>
  <c r="L140" i="12"/>
  <c r="K140" i="12"/>
  <c r="O139" i="12"/>
  <c r="N139" i="12"/>
  <c r="M139" i="12"/>
  <c r="L139" i="12"/>
  <c r="K139" i="12"/>
  <c r="O138" i="12"/>
  <c r="N138" i="12"/>
  <c r="M138" i="12"/>
  <c r="L138" i="12"/>
  <c r="K138" i="12"/>
  <c r="O137" i="12"/>
  <c r="N137" i="12"/>
  <c r="M137" i="12"/>
  <c r="L137" i="12"/>
  <c r="K137" i="12"/>
  <c r="O136" i="12"/>
  <c r="N136" i="12"/>
  <c r="M136" i="12"/>
  <c r="L136" i="12"/>
  <c r="K136" i="12"/>
  <c r="O135" i="12"/>
  <c r="N135" i="12"/>
  <c r="M135" i="12"/>
  <c r="L135" i="12"/>
  <c r="K135" i="12"/>
  <c r="O134" i="12"/>
  <c r="N134" i="12"/>
  <c r="M134" i="12"/>
  <c r="L134" i="12"/>
  <c r="K134" i="12"/>
  <c r="O133" i="12"/>
  <c r="N133" i="12"/>
  <c r="M133" i="12"/>
  <c r="L133" i="12"/>
  <c r="K133" i="12"/>
  <c r="O132" i="12"/>
  <c r="N132" i="12"/>
  <c r="M132" i="12"/>
  <c r="L132" i="12"/>
  <c r="K132" i="12"/>
  <c r="O131" i="12"/>
  <c r="N131" i="12"/>
  <c r="M131" i="12"/>
  <c r="L131" i="12"/>
  <c r="K131" i="12"/>
  <c r="O130" i="12"/>
  <c r="N130" i="12"/>
  <c r="M130" i="12"/>
  <c r="L130" i="12"/>
  <c r="K130" i="12"/>
  <c r="O129" i="12"/>
  <c r="N129" i="12"/>
  <c r="M129" i="12"/>
  <c r="L129" i="12"/>
  <c r="K129" i="12"/>
  <c r="O128" i="12"/>
  <c r="N128" i="12"/>
  <c r="M128" i="12"/>
  <c r="L128" i="12"/>
  <c r="K128" i="12"/>
  <c r="O127" i="12"/>
  <c r="N127" i="12"/>
  <c r="M127" i="12"/>
  <c r="L127" i="12"/>
  <c r="K127" i="12"/>
  <c r="O126" i="12"/>
  <c r="N126" i="12"/>
  <c r="M126" i="12"/>
  <c r="L126" i="12"/>
  <c r="K126" i="12"/>
  <c r="O125" i="12"/>
  <c r="N125" i="12"/>
  <c r="M125" i="12"/>
  <c r="L125" i="12"/>
  <c r="K125" i="12"/>
  <c r="O124" i="12"/>
  <c r="N124" i="12"/>
  <c r="M124" i="12"/>
  <c r="L124" i="12"/>
  <c r="K124" i="12"/>
  <c r="O123" i="12"/>
  <c r="N123" i="12"/>
  <c r="M123" i="12"/>
  <c r="L123" i="12"/>
  <c r="K123" i="12"/>
  <c r="O122" i="12"/>
  <c r="N122" i="12"/>
  <c r="M122" i="12"/>
  <c r="L122" i="12"/>
  <c r="K122" i="12"/>
  <c r="O121" i="12"/>
  <c r="N121" i="12"/>
  <c r="M121" i="12"/>
  <c r="L121" i="12"/>
  <c r="K121" i="12"/>
  <c r="O120" i="12"/>
  <c r="N120" i="12"/>
  <c r="M120" i="12"/>
  <c r="L120" i="12"/>
  <c r="K120" i="12"/>
  <c r="O119" i="12"/>
  <c r="N119" i="12"/>
  <c r="M119" i="12"/>
  <c r="L119" i="12"/>
  <c r="K119" i="12"/>
  <c r="O118" i="12"/>
  <c r="N118" i="12"/>
  <c r="M118" i="12"/>
  <c r="L118" i="12"/>
  <c r="K118" i="12"/>
  <c r="O117" i="12"/>
  <c r="N117" i="12"/>
  <c r="M117" i="12"/>
  <c r="L117" i="12"/>
  <c r="K117" i="12"/>
  <c r="O116" i="12"/>
  <c r="N116" i="12"/>
  <c r="M116" i="12"/>
  <c r="L116" i="12"/>
  <c r="K116" i="12"/>
  <c r="O115" i="12"/>
  <c r="N115" i="12"/>
  <c r="M115" i="12"/>
  <c r="L115" i="12"/>
  <c r="K115" i="12"/>
  <c r="O114" i="12"/>
  <c r="N114" i="12"/>
  <c r="M114" i="12"/>
  <c r="L114" i="12"/>
  <c r="K114" i="12"/>
  <c r="O113" i="12"/>
  <c r="N113" i="12"/>
  <c r="M113" i="12"/>
  <c r="L113" i="12"/>
  <c r="K113" i="12"/>
  <c r="O112" i="12"/>
  <c r="N112" i="12"/>
  <c r="M112" i="12"/>
  <c r="L112" i="12"/>
  <c r="K112" i="12"/>
  <c r="O111" i="12"/>
  <c r="N111" i="12"/>
  <c r="M111" i="12"/>
  <c r="L111" i="12"/>
  <c r="K111" i="12"/>
  <c r="O110" i="12"/>
  <c r="N110" i="12"/>
  <c r="M110" i="12"/>
  <c r="L110" i="12"/>
  <c r="K110" i="12"/>
  <c r="O109" i="12"/>
  <c r="N109" i="12"/>
  <c r="M109" i="12"/>
  <c r="L109" i="12"/>
  <c r="K109" i="12"/>
  <c r="O108" i="12"/>
  <c r="N108" i="12"/>
  <c r="M108" i="12"/>
  <c r="L108" i="12"/>
  <c r="K108" i="12"/>
  <c r="O107" i="12"/>
  <c r="N107" i="12"/>
  <c r="M107" i="12"/>
  <c r="L107" i="12"/>
  <c r="K107" i="12"/>
  <c r="O106" i="12"/>
  <c r="N106" i="12"/>
  <c r="M106" i="12"/>
  <c r="L106" i="12"/>
  <c r="K106" i="12"/>
  <c r="O105" i="12"/>
  <c r="N105" i="12"/>
  <c r="M105" i="12"/>
  <c r="L105" i="12"/>
  <c r="K105" i="12"/>
  <c r="O104" i="12"/>
  <c r="N104" i="12"/>
  <c r="M104" i="12"/>
  <c r="L104" i="12"/>
  <c r="K104" i="12"/>
  <c r="O103" i="12"/>
  <c r="N103" i="12"/>
  <c r="M103" i="12"/>
  <c r="L103" i="12"/>
  <c r="K103" i="12"/>
  <c r="O102" i="12"/>
  <c r="N102" i="12"/>
  <c r="M102" i="12"/>
  <c r="L102" i="12"/>
  <c r="K102" i="12"/>
  <c r="O101" i="12"/>
  <c r="N101" i="12"/>
  <c r="M101" i="12"/>
  <c r="L101" i="12"/>
  <c r="K101" i="12"/>
  <c r="O100" i="12"/>
  <c r="N100" i="12"/>
  <c r="M100" i="12"/>
  <c r="L100" i="12"/>
  <c r="K100" i="12"/>
  <c r="O99" i="12"/>
  <c r="N99" i="12"/>
  <c r="M99" i="12"/>
  <c r="L99" i="12"/>
  <c r="K99" i="12"/>
  <c r="O98" i="12"/>
  <c r="N98" i="12"/>
  <c r="M98" i="12"/>
  <c r="L98" i="12"/>
  <c r="K98" i="12"/>
  <c r="O97" i="12"/>
  <c r="N97" i="12"/>
  <c r="M97" i="12"/>
  <c r="L97" i="12"/>
  <c r="K97" i="12"/>
  <c r="O96" i="12"/>
  <c r="N96" i="12"/>
  <c r="M96" i="12"/>
  <c r="L96" i="12"/>
  <c r="K96" i="12"/>
  <c r="O95" i="12"/>
  <c r="N95" i="12"/>
  <c r="M95" i="12"/>
  <c r="L95" i="12"/>
  <c r="K95" i="12"/>
  <c r="O94" i="12"/>
  <c r="N94" i="12"/>
  <c r="M94" i="12"/>
  <c r="L94" i="12"/>
  <c r="K94" i="12"/>
  <c r="O93" i="12"/>
  <c r="N93" i="12"/>
  <c r="M93" i="12"/>
  <c r="L93" i="12"/>
  <c r="K93" i="12"/>
  <c r="O92" i="12"/>
  <c r="N92" i="12"/>
  <c r="M92" i="12"/>
  <c r="L92" i="12"/>
  <c r="K92" i="12"/>
  <c r="O91" i="12"/>
  <c r="N91" i="12"/>
  <c r="M91" i="12"/>
  <c r="L91" i="12"/>
  <c r="K91" i="12"/>
  <c r="O90" i="12"/>
  <c r="N90" i="12"/>
  <c r="M90" i="12"/>
  <c r="L90" i="12"/>
  <c r="K90" i="12"/>
  <c r="O89" i="12"/>
  <c r="N89" i="12"/>
  <c r="M89" i="12"/>
  <c r="L89" i="12"/>
  <c r="K89" i="12"/>
  <c r="O88" i="12"/>
  <c r="N88" i="12"/>
  <c r="M88" i="12"/>
  <c r="L88" i="12"/>
  <c r="K88" i="12"/>
  <c r="O87" i="12"/>
  <c r="N87" i="12"/>
  <c r="M87" i="12"/>
  <c r="L87" i="12"/>
  <c r="K87" i="12"/>
  <c r="O86" i="12"/>
  <c r="N86" i="12"/>
  <c r="M86" i="12"/>
  <c r="L86" i="12"/>
  <c r="K86" i="12"/>
  <c r="O85" i="12"/>
  <c r="N85" i="12"/>
  <c r="M85" i="12"/>
  <c r="L85" i="12"/>
  <c r="K85" i="12"/>
  <c r="O84" i="12"/>
  <c r="N84" i="12"/>
  <c r="M84" i="12"/>
  <c r="L84" i="12"/>
  <c r="K84" i="12"/>
  <c r="O83" i="12"/>
  <c r="N83" i="12"/>
  <c r="M83" i="12"/>
  <c r="L83" i="12"/>
  <c r="K83" i="12"/>
  <c r="O82" i="12"/>
  <c r="N82" i="12"/>
  <c r="M82" i="12"/>
  <c r="L82" i="12"/>
  <c r="K82" i="12"/>
  <c r="O81" i="12"/>
  <c r="N81" i="12"/>
  <c r="M81" i="12"/>
  <c r="L81" i="12"/>
  <c r="K81" i="12"/>
  <c r="O80" i="12"/>
  <c r="N80" i="12"/>
  <c r="M80" i="12"/>
  <c r="L80" i="12"/>
  <c r="K80" i="12"/>
  <c r="O79" i="12"/>
  <c r="N79" i="12"/>
  <c r="M79" i="12"/>
  <c r="L79" i="12"/>
  <c r="K79" i="12"/>
  <c r="O78" i="12"/>
  <c r="N78" i="12"/>
  <c r="M78" i="12"/>
  <c r="L78" i="12"/>
  <c r="K78" i="12"/>
  <c r="O77" i="12"/>
  <c r="N77" i="12"/>
  <c r="M77" i="12"/>
  <c r="L77" i="12"/>
  <c r="K77" i="12"/>
  <c r="O76" i="12"/>
  <c r="N76" i="12"/>
  <c r="M76" i="12"/>
  <c r="L76" i="12"/>
  <c r="K76" i="12"/>
  <c r="O75" i="12"/>
  <c r="N75" i="12"/>
  <c r="L75" i="12"/>
  <c r="O74" i="12"/>
  <c r="N74" i="12"/>
  <c r="M74" i="12"/>
  <c r="L74" i="12"/>
  <c r="K74" i="12"/>
  <c r="O73" i="12"/>
  <c r="N73" i="12"/>
  <c r="M73" i="12"/>
  <c r="L73" i="12"/>
  <c r="K73" i="12"/>
  <c r="O72" i="12"/>
  <c r="N72" i="12"/>
  <c r="M72" i="12"/>
  <c r="L72" i="12"/>
  <c r="K72" i="12"/>
  <c r="O71" i="12"/>
  <c r="N71" i="12"/>
  <c r="M71" i="12"/>
  <c r="L71" i="12"/>
  <c r="K71" i="12"/>
  <c r="O70" i="12"/>
  <c r="N70" i="12"/>
  <c r="M70" i="12"/>
  <c r="L70" i="12"/>
  <c r="K70" i="12"/>
  <c r="O69" i="12"/>
  <c r="N69" i="12"/>
  <c r="L69" i="12"/>
  <c r="O68" i="12"/>
  <c r="N68" i="12"/>
  <c r="M68" i="12"/>
  <c r="L68" i="12"/>
  <c r="K68" i="12"/>
  <c r="O67" i="12"/>
  <c r="N67" i="12"/>
  <c r="L67" i="12"/>
  <c r="O66" i="12"/>
  <c r="N66" i="12"/>
  <c r="M66" i="12"/>
  <c r="L66" i="12"/>
  <c r="K66" i="12"/>
  <c r="O65" i="12"/>
  <c r="N65" i="12"/>
  <c r="L65" i="12"/>
  <c r="O64" i="12"/>
  <c r="N64" i="12"/>
  <c r="M64" i="12"/>
  <c r="L64" i="12"/>
  <c r="K64" i="12"/>
  <c r="O63" i="12"/>
  <c r="N63" i="12"/>
  <c r="L63" i="12"/>
  <c r="O62" i="12"/>
  <c r="N62" i="12"/>
  <c r="M62" i="12"/>
  <c r="L62" i="12"/>
  <c r="K62" i="12"/>
  <c r="O61" i="12"/>
  <c r="N61" i="12"/>
  <c r="M61" i="12"/>
  <c r="L61" i="12"/>
  <c r="K61" i="12"/>
  <c r="O60" i="12"/>
  <c r="N60" i="12"/>
  <c r="M60" i="12"/>
  <c r="L60" i="12"/>
  <c r="K60" i="12"/>
  <c r="O59" i="12"/>
  <c r="N59" i="12"/>
  <c r="M59" i="12"/>
  <c r="L59" i="12"/>
  <c r="K59" i="12"/>
  <c r="O58" i="12"/>
  <c r="N58" i="12"/>
  <c r="M58" i="12"/>
  <c r="L58" i="12"/>
  <c r="K58" i="12"/>
  <c r="O57" i="12"/>
  <c r="N57" i="12"/>
  <c r="M57" i="12"/>
  <c r="L57" i="12"/>
  <c r="K57" i="12"/>
  <c r="O56" i="12"/>
  <c r="N56" i="12"/>
  <c r="M56" i="12"/>
  <c r="L56" i="12"/>
  <c r="K56" i="12"/>
  <c r="O55" i="12"/>
  <c r="N55" i="12"/>
  <c r="M55" i="12"/>
  <c r="L55" i="12"/>
  <c r="K55" i="12"/>
  <c r="O54" i="12"/>
  <c r="N54" i="12"/>
  <c r="M54" i="12"/>
  <c r="L54" i="12"/>
  <c r="K54" i="12"/>
  <c r="O53" i="12"/>
  <c r="N53" i="12"/>
  <c r="M53" i="12"/>
  <c r="L53" i="12"/>
  <c r="K53" i="12"/>
  <c r="O52" i="12"/>
  <c r="N52" i="12"/>
  <c r="M52" i="12"/>
  <c r="L52" i="12"/>
  <c r="K52" i="12"/>
  <c r="O51" i="12"/>
  <c r="N51" i="12"/>
  <c r="M51" i="12"/>
  <c r="L51" i="12"/>
  <c r="K51" i="12"/>
  <c r="O50" i="12"/>
  <c r="N50" i="12"/>
  <c r="M50" i="12"/>
  <c r="L50" i="12"/>
  <c r="K50" i="12"/>
  <c r="O49" i="12"/>
  <c r="N49" i="12"/>
  <c r="M49" i="12"/>
  <c r="L49" i="12"/>
  <c r="K49" i="12"/>
  <c r="O48" i="12"/>
  <c r="N48" i="12"/>
  <c r="M48" i="12"/>
  <c r="L48" i="12"/>
  <c r="K48" i="12"/>
  <c r="O47" i="12"/>
  <c r="N47" i="12"/>
  <c r="M47" i="12"/>
  <c r="L47" i="12"/>
  <c r="K47" i="12"/>
  <c r="O46" i="12"/>
  <c r="N46" i="12"/>
  <c r="M46" i="12"/>
  <c r="L46" i="12"/>
  <c r="K46" i="12"/>
  <c r="O45" i="12"/>
  <c r="N45" i="12"/>
  <c r="M45" i="12"/>
  <c r="L45" i="12"/>
  <c r="K45" i="12"/>
  <c r="O44" i="12"/>
  <c r="N44" i="12"/>
  <c r="M44" i="12"/>
  <c r="L44" i="12"/>
  <c r="K44" i="12"/>
  <c r="O43" i="12"/>
  <c r="N43" i="12"/>
  <c r="M43" i="12"/>
  <c r="L43" i="12"/>
  <c r="K43" i="12"/>
  <c r="O42" i="12"/>
  <c r="N42" i="12"/>
  <c r="M42" i="12"/>
  <c r="L42" i="12"/>
  <c r="K42" i="12"/>
  <c r="O41" i="12"/>
  <c r="N41" i="12"/>
  <c r="M41" i="12"/>
  <c r="L41" i="12"/>
  <c r="K41" i="12"/>
  <c r="O40" i="12"/>
  <c r="N40" i="12"/>
  <c r="M40" i="12"/>
  <c r="L40" i="12"/>
  <c r="K40" i="12"/>
  <c r="O39" i="12"/>
  <c r="N39" i="12"/>
  <c r="M39" i="12"/>
  <c r="L39" i="12"/>
  <c r="K39" i="12"/>
  <c r="O38" i="12"/>
  <c r="N38" i="12"/>
  <c r="M38" i="12"/>
  <c r="L38" i="12"/>
  <c r="K38" i="12"/>
  <c r="O37" i="12"/>
  <c r="N37" i="12"/>
  <c r="M37" i="12"/>
  <c r="L37" i="12"/>
  <c r="K37" i="12"/>
  <c r="O36" i="12"/>
  <c r="N36" i="12"/>
  <c r="M36" i="12"/>
  <c r="L36" i="12"/>
  <c r="K36" i="12"/>
  <c r="O35" i="12"/>
  <c r="N35" i="12"/>
  <c r="M35" i="12"/>
  <c r="L35" i="12"/>
  <c r="K35" i="12"/>
  <c r="O34" i="12"/>
  <c r="N34" i="12"/>
  <c r="M34" i="12"/>
  <c r="L34" i="12"/>
  <c r="K34" i="12"/>
  <c r="O33" i="12"/>
  <c r="N33" i="12"/>
  <c r="M33" i="12"/>
  <c r="L33" i="12"/>
  <c r="K33" i="12"/>
  <c r="O32" i="12"/>
  <c r="N32" i="12"/>
  <c r="M32" i="12"/>
  <c r="L32" i="12"/>
  <c r="K32" i="12"/>
  <c r="O31" i="12"/>
  <c r="N31" i="12"/>
  <c r="M31" i="12"/>
  <c r="L31" i="12"/>
  <c r="K31" i="12"/>
  <c r="O30" i="12"/>
  <c r="N30" i="12"/>
  <c r="M30" i="12"/>
  <c r="L30" i="12"/>
  <c r="K30" i="12"/>
  <c r="O29" i="12"/>
  <c r="N29" i="12"/>
  <c r="M29" i="12"/>
  <c r="L29" i="12"/>
  <c r="K29" i="12"/>
  <c r="O28" i="12"/>
  <c r="N28" i="12"/>
  <c r="M28" i="12"/>
  <c r="L28" i="12"/>
  <c r="K28" i="12"/>
  <c r="O27" i="12"/>
  <c r="N27" i="12"/>
  <c r="M27" i="12"/>
  <c r="L27" i="12"/>
  <c r="K27" i="12"/>
  <c r="O26" i="12"/>
  <c r="N26" i="12"/>
  <c r="M26" i="12"/>
  <c r="L26" i="12"/>
  <c r="K26" i="12"/>
  <c r="O25" i="12"/>
  <c r="N25" i="12"/>
  <c r="M25" i="12"/>
  <c r="L25" i="12"/>
  <c r="K25" i="12"/>
  <c r="O24" i="12"/>
  <c r="N24" i="12"/>
  <c r="M24" i="12"/>
  <c r="L24" i="12"/>
  <c r="K24" i="12"/>
  <c r="O23" i="12"/>
  <c r="N23" i="12"/>
  <c r="M23" i="12"/>
  <c r="L23" i="12"/>
  <c r="K23" i="12"/>
  <c r="O22" i="12"/>
  <c r="N22" i="12"/>
  <c r="M22" i="12"/>
  <c r="L22" i="12"/>
  <c r="K22" i="12"/>
  <c r="O21" i="12"/>
  <c r="N21" i="12"/>
  <c r="M21" i="12"/>
  <c r="L21" i="12"/>
  <c r="K21" i="12"/>
  <c r="O20" i="12"/>
  <c r="N20" i="12"/>
  <c r="M20" i="12"/>
  <c r="L20" i="12"/>
  <c r="K20" i="12"/>
  <c r="O19" i="12"/>
  <c r="N19" i="12"/>
  <c r="M19" i="12"/>
  <c r="L19" i="12"/>
  <c r="K19" i="12"/>
  <c r="O18" i="12"/>
  <c r="N18" i="12"/>
  <c r="M18" i="12"/>
  <c r="L18" i="12"/>
  <c r="K18" i="12"/>
  <c r="O17" i="12"/>
  <c r="N17" i="12"/>
  <c r="M17" i="12"/>
  <c r="L17" i="12"/>
  <c r="K17" i="12"/>
  <c r="O16" i="12"/>
  <c r="N16" i="12"/>
  <c r="M16" i="12"/>
  <c r="L16" i="12"/>
  <c r="K16" i="12"/>
  <c r="O15" i="12"/>
  <c r="N15" i="12"/>
  <c r="M15" i="12"/>
  <c r="L15" i="12"/>
  <c r="K15" i="12"/>
  <c r="O14" i="12"/>
  <c r="N14" i="12"/>
  <c r="M14" i="12"/>
  <c r="L14" i="12"/>
  <c r="K14" i="12"/>
  <c r="O13" i="12"/>
  <c r="N13" i="12"/>
  <c r="M13" i="12"/>
  <c r="L13" i="12"/>
  <c r="K13" i="12"/>
  <c r="O12" i="12"/>
  <c r="N12" i="12"/>
  <c r="M12" i="12"/>
  <c r="L12" i="12"/>
  <c r="K12" i="12"/>
  <c r="O11" i="12"/>
  <c r="N11" i="12"/>
  <c r="M11" i="12"/>
  <c r="L11" i="12"/>
  <c r="K11" i="12"/>
  <c r="O10" i="12"/>
  <c r="N10" i="12"/>
  <c r="M10" i="12"/>
  <c r="L10" i="12"/>
  <c r="K10" i="12"/>
  <c r="O9" i="12"/>
  <c r="N9" i="12"/>
  <c r="M9" i="12"/>
  <c r="L9" i="12"/>
  <c r="K9" i="12"/>
  <c r="O8" i="12"/>
  <c r="N8" i="12"/>
  <c r="M8" i="12"/>
  <c r="L8" i="12"/>
  <c r="K8" i="12"/>
  <c r="O7" i="12"/>
  <c r="N7" i="12"/>
  <c r="M7" i="12"/>
  <c r="L7" i="12"/>
  <c r="K7" i="12"/>
  <c r="O6" i="12"/>
  <c r="N6" i="12"/>
  <c r="M6" i="12"/>
  <c r="L6" i="12"/>
  <c r="K6" i="12"/>
  <c r="O5" i="12"/>
  <c r="N5" i="12"/>
  <c r="M5" i="12"/>
  <c r="L5" i="12"/>
  <c r="K5" i="12"/>
  <c r="O4" i="12"/>
  <c r="N4" i="12"/>
  <c r="M4" i="12"/>
  <c r="L4" i="12"/>
  <c r="K4" i="12"/>
  <c r="O145" i="11"/>
  <c r="N145" i="11"/>
  <c r="M145" i="11"/>
  <c r="L145" i="11"/>
  <c r="K145" i="11"/>
  <c r="O144" i="11"/>
  <c r="N144" i="11"/>
  <c r="M144" i="11"/>
  <c r="L144" i="11"/>
  <c r="K144" i="11"/>
  <c r="O143" i="11"/>
  <c r="N143" i="11"/>
  <c r="M143" i="11"/>
  <c r="L143" i="11"/>
  <c r="K143" i="11"/>
  <c r="O142" i="11"/>
  <c r="N142" i="11"/>
  <c r="M142" i="11"/>
  <c r="L142" i="11"/>
  <c r="K142" i="11"/>
  <c r="O141" i="11"/>
  <c r="N141" i="11"/>
  <c r="M141" i="11"/>
  <c r="L141" i="11"/>
  <c r="K141" i="11"/>
  <c r="O140" i="11"/>
  <c r="N140" i="11"/>
  <c r="M140" i="11"/>
  <c r="L140" i="11"/>
  <c r="K140" i="11"/>
  <c r="O139" i="11"/>
  <c r="N139" i="11"/>
  <c r="M139" i="11"/>
  <c r="L139" i="11"/>
  <c r="K139" i="11"/>
  <c r="O138" i="11"/>
  <c r="N138" i="11"/>
  <c r="M138" i="11"/>
  <c r="L138" i="11"/>
  <c r="K138" i="11"/>
  <c r="O137" i="11"/>
  <c r="N137" i="11"/>
  <c r="M137" i="11"/>
  <c r="L137" i="11"/>
  <c r="K137" i="11"/>
  <c r="O136" i="11"/>
  <c r="N136" i="11"/>
  <c r="M136" i="11"/>
  <c r="L136" i="11"/>
  <c r="K136" i="11"/>
  <c r="O135" i="11"/>
  <c r="N135" i="11"/>
  <c r="M135" i="11"/>
  <c r="L135" i="11"/>
  <c r="K135" i="11"/>
  <c r="O134" i="11"/>
  <c r="N134" i="11"/>
  <c r="M134" i="11"/>
  <c r="L134" i="11"/>
  <c r="K134" i="11"/>
  <c r="O133" i="11"/>
  <c r="N133" i="11"/>
  <c r="M133" i="11"/>
  <c r="L133" i="11"/>
  <c r="K133" i="11"/>
  <c r="O132" i="11"/>
  <c r="N132" i="11"/>
  <c r="M132" i="11"/>
  <c r="L132" i="11"/>
  <c r="K132" i="11"/>
  <c r="O131" i="11"/>
  <c r="N131" i="11"/>
  <c r="M131" i="11"/>
  <c r="L131" i="11"/>
  <c r="K131" i="11"/>
  <c r="O130" i="11"/>
  <c r="N130" i="11"/>
  <c r="M130" i="11"/>
  <c r="L130" i="11"/>
  <c r="K130" i="11"/>
  <c r="O129" i="11"/>
  <c r="N129" i="11"/>
  <c r="M129" i="11"/>
  <c r="L129" i="11"/>
  <c r="K129" i="11"/>
  <c r="O128" i="11"/>
  <c r="N128" i="11"/>
  <c r="M128" i="11"/>
  <c r="L128" i="11"/>
  <c r="K128" i="11"/>
  <c r="O127" i="11"/>
  <c r="N127" i="11"/>
  <c r="M127" i="11"/>
  <c r="L127" i="11"/>
  <c r="K127" i="11"/>
  <c r="O126" i="11"/>
  <c r="N126" i="11"/>
  <c r="M126" i="11"/>
  <c r="L126" i="11"/>
  <c r="K126" i="11"/>
  <c r="O125" i="11"/>
  <c r="N125" i="11"/>
  <c r="M125" i="11"/>
  <c r="L125" i="11"/>
  <c r="K125" i="11"/>
  <c r="O124" i="11"/>
  <c r="N124" i="11"/>
  <c r="M124" i="11"/>
  <c r="L124" i="11"/>
  <c r="K124" i="11"/>
  <c r="O123" i="11"/>
  <c r="N123" i="11"/>
  <c r="M123" i="11"/>
  <c r="L123" i="11"/>
  <c r="K123" i="11"/>
  <c r="O122" i="11"/>
  <c r="N122" i="11"/>
  <c r="M122" i="11"/>
  <c r="L122" i="11"/>
  <c r="K122" i="11"/>
  <c r="O121" i="11"/>
  <c r="N121" i="11"/>
  <c r="M121" i="11"/>
  <c r="L121" i="11"/>
  <c r="K121" i="11"/>
  <c r="O120" i="11"/>
  <c r="N120" i="11"/>
  <c r="M120" i="11"/>
  <c r="L120" i="11"/>
  <c r="K120" i="11"/>
  <c r="O119" i="11"/>
  <c r="N119" i="11"/>
  <c r="M119" i="11"/>
  <c r="L119" i="11"/>
  <c r="K119" i="11"/>
  <c r="O118" i="11"/>
  <c r="N118" i="11"/>
  <c r="M118" i="11"/>
  <c r="L118" i="11"/>
  <c r="K118" i="11"/>
  <c r="O117" i="11"/>
  <c r="N117" i="11"/>
  <c r="M117" i="11"/>
  <c r="L117" i="11"/>
  <c r="K117" i="11"/>
  <c r="O116" i="11"/>
  <c r="N116" i="11"/>
  <c r="M116" i="11"/>
  <c r="L116" i="11"/>
  <c r="K116" i="11"/>
  <c r="O115" i="11"/>
  <c r="N115" i="11"/>
  <c r="M115" i="11"/>
  <c r="L115" i="11"/>
  <c r="K115" i="11"/>
  <c r="O114" i="11"/>
  <c r="N114" i="11"/>
  <c r="M114" i="11"/>
  <c r="L114" i="11"/>
  <c r="K114" i="11"/>
  <c r="O113" i="11"/>
  <c r="N113" i="11"/>
  <c r="M113" i="11"/>
  <c r="L113" i="11"/>
  <c r="K113" i="11"/>
  <c r="O112" i="11"/>
  <c r="N112" i="11"/>
  <c r="M112" i="11"/>
  <c r="L112" i="11"/>
  <c r="K112" i="11"/>
  <c r="O111" i="11"/>
  <c r="N111" i="11"/>
  <c r="M111" i="11"/>
  <c r="L111" i="11"/>
  <c r="K111" i="11"/>
  <c r="O110" i="11"/>
  <c r="N110" i="11"/>
  <c r="M110" i="11"/>
  <c r="L110" i="11"/>
  <c r="K110" i="11"/>
  <c r="O109" i="11"/>
  <c r="N109" i="11"/>
  <c r="M109" i="11"/>
  <c r="L109" i="11"/>
  <c r="K109" i="11"/>
  <c r="O108" i="11"/>
  <c r="N108" i="11"/>
  <c r="M108" i="11"/>
  <c r="L108" i="11"/>
  <c r="K108" i="11"/>
  <c r="O107" i="11"/>
  <c r="N107" i="11"/>
  <c r="M107" i="11"/>
  <c r="L107" i="11"/>
  <c r="K107" i="11"/>
  <c r="O106" i="11"/>
  <c r="N106" i="11"/>
  <c r="M106" i="11"/>
  <c r="L106" i="11"/>
  <c r="K106" i="11"/>
  <c r="O105" i="11"/>
  <c r="N105" i="11"/>
  <c r="M105" i="11"/>
  <c r="L105" i="11"/>
  <c r="K105" i="11"/>
  <c r="O104" i="11"/>
  <c r="N104" i="11"/>
  <c r="L104" i="11"/>
  <c r="O103" i="11"/>
  <c r="N103" i="11"/>
  <c r="M103" i="11"/>
  <c r="L103" i="11"/>
  <c r="K103" i="11"/>
  <c r="O102" i="11"/>
  <c r="N102" i="11"/>
  <c r="L102" i="11"/>
  <c r="O101" i="11"/>
  <c r="N101" i="11"/>
  <c r="L101" i="11"/>
  <c r="O100" i="11"/>
  <c r="N100" i="11"/>
  <c r="M100" i="11"/>
  <c r="L100" i="11"/>
  <c r="K100" i="11"/>
  <c r="O99" i="11"/>
  <c r="N99" i="11"/>
  <c r="M99" i="11"/>
  <c r="L99" i="11"/>
  <c r="K99" i="11"/>
  <c r="O98" i="11"/>
  <c r="N98" i="11"/>
  <c r="M98" i="11"/>
  <c r="L98" i="11"/>
  <c r="K98" i="11"/>
  <c r="O97" i="11"/>
  <c r="N97" i="11"/>
  <c r="M97" i="11"/>
  <c r="L97" i="11"/>
  <c r="K97" i="11"/>
  <c r="O96" i="11"/>
  <c r="N96" i="11"/>
  <c r="M96" i="11"/>
  <c r="L96" i="11"/>
  <c r="K96" i="11"/>
  <c r="O95" i="11"/>
  <c r="N95" i="11"/>
  <c r="M95" i="11"/>
  <c r="L95" i="11"/>
  <c r="K95" i="11"/>
  <c r="O94" i="11"/>
  <c r="N94" i="11"/>
  <c r="M94" i="11"/>
  <c r="L94" i="11"/>
  <c r="K94" i="11"/>
  <c r="O93" i="11"/>
  <c r="N93" i="11"/>
  <c r="M93" i="11"/>
  <c r="L93" i="11"/>
  <c r="K93" i="11"/>
  <c r="O92" i="11"/>
  <c r="N92" i="11"/>
  <c r="L92" i="11"/>
  <c r="O91" i="11"/>
  <c r="N91" i="11"/>
  <c r="M91" i="11"/>
  <c r="L91" i="11"/>
  <c r="K91" i="11"/>
  <c r="O90" i="11"/>
  <c r="N90" i="11"/>
  <c r="M90" i="11"/>
  <c r="L90" i="11"/>
  <c r="K90" i="11"/>
  <c r="O89" i="11"/>
  <c r="N89" i="11"/>
  <c r="M89" i="11"/>
  <c r="L89" i="11"/>
  <c r="K89" i="11"/>
  <c r="O88" i="11"/>
  <c r="N88" i="11"/>
  <c r="M88" i="11"/>
  <c r="L88" i="11"/>
  <c r="K88" i="11"/>
  <c r="O87" i="11"/>
  <c r="N87" i="11"/>
  <c r="M87" i="11"/>
  <c r="L87" i="11"/>
  <c r="K87" i="11"/>
  <c r="O86" i="11"/>
  <c r="N86" i="11"/>
  <c r="M86" i="11"/>
  <c r="L86" i="11"/>
  <c r="K86" i="11"/>
  <c r="O85" i="11"/>
  <c r="N85" i="11"/>
  <c r="M85" i="11"/>
  <c r="L85" i="11"/>
  <c r="K85" i="11"/>
  <c r="O84" i="11"/>
  <c r="N84" i="11"/>
  <c r="M84" i="11"/>
  <c r="L84" i="11"/>
  <c r="K84" i="11"/>
  <c r="O83" i="11"/>
  <c r="N83" i="11"/>
  <c r="M83" i="11"/>
  <c r="L83" i="11"/>
  <c r="K83" i="11"/>
  <c r="O82" i="11"/>
  <c r="N82" i="11"/>
  <c r="M82" i="11"/>
  <c r="L82" i="11"/>
  <c r="K82" i="11"/>
  <c r="O81" i="11"/>
  <c r="N81" i="11"/>
  <c r="M81" i="11"/>
  <c r="L81" i="11"/>
  <c r="K81" i="11"/>
  <c r="O80" i="11"/>
  <c r="N80" i="11"/>
  <c r="M80" i="11"/>
  <c r="L80" i="11"/>
  <c r="K80" i="11"/>
  <c r="O79" i="11"/>
  <c r="N79" i="11"/>
  <c r="L79" i="11"/>
  <c r="O78" i="11"/>
  <c r="N78" i="11"/>
  <c r="M78" i="11"/>
  <c r="L78" i="11"/>
  <c r="K78" i="11"/>
  <c r="O77" i="11"/>
  <c r="N77" i="11"/>
  <c r="M77" i="11"/>
  <c r="L77" i="11"/>
  <c r="K77" i="11"/>
  <c r="O76" i="11"/>
  <c r="N76" i="11"/>
  <c r="M76" i="11"/>
  <c r="L76" i="11"/>
  <c r="K76" i="11"/>
  <c r="O75" i="11"/>
  <c r="N75" i="11"/>
  <c r="L75" i="11"/>
  <c r="O74" i="11"/>
  <c r="N74" i="11"/>
  <c r="M74" i="11"/>
  <c r="L74" i="11"/>
  <c r="K74" i="11"/>
  <c r="O73" i="11"/>
  <c r="N73" i="11"/>
  <c r="M73" i="11"/>
  <c r="L73" i="11"/>
  <c r="K73" i="11"/>
  <c r="O72" i="11"/>
  <c r="N72" i="11"/>
  <c r="M72" i="11"/>
  <c r="L72" i="11"/>
  <c r="K72" i="11"/>
  <c r="O71" i="11"/>
  <c r="N71" i="11"/>
  <c r="M71" i="11"/>
  <c r="L71" i="11"/>
  <c r="K71" i="11"/>
  <c r="O70" i="11"/>
  <c r="N70" i="11"/>
  <c r="M70" i="11"/>
  <c r="L70" i="11"/>
  <c r="K70" i="11"/>
  <c r="O69" i="11"/>
  <c r="N69" i="11"/>
  <c r="M69" i="11"/>
  <c r="L69" i="11"/>
  <c r="K69" i="11"/>
  <c r="O68" i="11"/>
  <c r="N68" i="11"/>
  <c r="M68" i="11"/>
  <c r="L68" i="11"/>
  <c r="K68" i="11"/>
  <c r="O67" i="11"/>
  <c r="N67" i="11"/>
  <c r="L67" i="11"/>
  <c r="O66" i="11"/>
  <c r="N66" i="11"/>
  <c r="M66" i="11"/>
  <c r="L66" i="11"/>
  <c r="K66" i="11"/>
  <c r="O65" i="11"/>
  <c r="N65" i="11"/>
  <c r="L65" i="11"/>
  <c r="O64" i="11"/>
  <c r="N64" i="11"/>
  <c r="M64" i="11"/>
  <c r="L64" i="11"/>
  <c r="K64" i="11"/>
  <c r="O63" i="11"/>
  <c r="N63" i="11"/>
  <c r="L63" i="11"/>
  <c r="O62" i="11"/>
  <c r="N62" i="11"/>
  <c r="M62" i="11"/>
  <c r="L62" i="11"/>
  <c r="K62" i="11"/>
  <c r="O61" i="11"/>
  <c r="N61" i="11"/>
  <c r="M61" i="11"/>
  <c r="L61" i="11"/>
  <c r="K61" i="11"/>
  <c r="O60" i="11"/>
  <c r="N60" i="11"/>
  <c r="M60" i="11"/>
  <c r="L60" i="11"/>
  <c r="K60" i="11"/>
  <c r="O59" i="11"/>
  <c r="N59" i="11"/>
  <c r="M59" i="11"/>
  <c r="L59" i="11"/>
  <c r="K59" i="11"/>
  <c r="O58" i="11"/>
  <c r="N58" i="11"/>
  <c r="M58" i="11"/>
  <c r="L58" i="11"/>
  <c r="K58" i="11"/>
  <c r="O57" i="11"/>
  <c r="N57" i="11"/>
  <c r="M57" i="11"/>
  <c r="L57" i="11"/>
  <c r="K57" i="11"/>
  <c r="O56" i="11"/>
  <c r="N56" i="11"/>
  <c r="M56" i="11"/>
  <c r="L56" i="11"/>
  <c r="K56" i="11"/>
  <c r="O55" i="11"/>
  <c r="N55" i="11"/>
  <c r="M55" i="11"/>
  <c r="L55" i="11"/>
  <c r="K55" i="11"/>
  <c r="O54" i="11"/>
  <c r="N54" i="11"/>
  <c r="M54" i="11"/>
  <c r="L54" i="11"/>
  <c r="K54" i="11"/>
  <c r="O53" i="11"/>
  <c r="N53" i="11"/>
  <c r="L53" i="11"/>
  <c r="O52" i="11"/>
  <c r="N52" i="11"/>
  <c r="M52" i="11"/>
  <c r="L52" i="11"/>
  <c r="K52" i="11"/>
  <c r="O51" i="11"/>
  <c r="N51" i="11"/>
  <c r="L51" i="11"/>
  <c r="O50" i="11"/>
  <c r="N50" i="11"/>
  <c r="M50" i="11"/>
  <c r="L50" i="11"/>
  <c r="K50" i="11"/>
  <c r="O49" i="11"/>
  <c r="N49" i="11"/>
  <c r="M49" i="11"/>
  <c r="L49" i="11"/>
  <c r="K49" i="11"/>
  <c r="O48" i="11"/>
  <c r="N48" i="11"/>
  <c r="M48" i="11"/>
  <c r="L48" i="11"/>
  <c r="K48" i="11"/>
  <c r="O47" i="11"/>
  <c r="N47" i="11"/>
  <c r="M47" i="11"/>
  <c r="L47" i="11"/>
  <c r="K47" i="11"/>
  <c r="O46" i="11"/>
  <c r="N46" i="11"/>
  <c r="M46" i="11"/>
  <c r="L46" i="11"/>
  <c r="K46" i="11"/>
  <c r="O45" i="11"/>
  <c r="N45" i="11"/>
  <c r="M45" i="11"/>
  <c r="L45" i="11"/>
  <c r="K45" i="11"/>
  <c r="O44" i="11"/>
  <c r="N44" i="11"/>
  <c r="M44" i="11"/>
  <c r="L44" i="11"/>
  <c r="K44" i="11"/>
  <c r="O43" i="11"/>
  <c r="N43" i="11"/>
  <c r="M43" i="11"/>
  <c r="L43" i="11"/>
  <c r="K43" i="11"/>
  <c r="O42" i="11"/>
  <c r="N42" i="11"/>
  <c r="M42" i="11"/>
  <c r="L42" i="11"/>
  <c r="K42" i="11"/>
  <c r="O41" i="11"/>
  <c r="N41" i="11"/>
  <c r="M41" i="11"/>
  <c r="L41" i="11"/>
  <c r="K41" i="11"/>
  <c r="O40" i="11"/>
  <c r="N40" i="11"/>
  <c r="M40" i="11"/>
  <c r="L40" i="11"/>
  <c r="K40" i="11"/>
  <c r="O39" i="11"/>
  <c r="N39" i="11"/>
  <c r="M39" i="11"/>
  <c r="L39" i="11"/>
  <c r="K39" i="11"/>
  <c r="O38" i="11"/>
  <c r="N38" i="11"/>
  <c r="M38" i="11"/>
  <c r="L38" i="11"/>
  <c r="K38" i="11"/>
  <c r="O37" i="11"/>
  <c r="N37" i="11"/>
  <c r="M37" i="11"/>
  <c r="L37" i="11"/>
  <c r="K37" i="11"/>
  <c r="O36" i="11"/>
  <c r="N36" i="11"/>
  <c r="M36" i="11"/>
  <c r="L36" i="11"/>
  <c r="K36" i="11"/>
  <c r="O35" i="11"/>
  <c r="N35" i="11"/>
  <c r="M35" i="11"/>
  <c r="L35" i="11"/>
  <c r="K35" i="11"/>
  <c r="O34" i="11"/>
  <c r="N34" i="11"/>
  <c r="M34" i="11"/>
  <c r="L34" i="11"/>
  <c r="K34" i="11"/>
  <c r="O33" i="11"/>
  <c r="N33" i="11"/>
  <c r="M33" i="11"/>
  <c r="L33" i="11"/>
  <c r="K33" i="11"/>
  <c r="O32" i="11"/>
  <c r="N32" i="11"/>
  <c r="M32" i="11"/>
  <c r="L32" i="11"/>
  <c r="K32" i="11"/>
  <c r="O31" i="11"/>
  <c r="N31" i="11"/>
  <c r="M31" i="11"/>
  <c r="L31" i="11"/>
  <c r="K31" i="11"/>
  <c r="O30" i="11"/>
  <c r="N30" i="11"/>
  <c r="M30" i="11"/>
  <c r="L30" i="11"/>
  <c r="K30" i="11"/>
  <c r="O29" i="11"/>
  <c r="N29" i="11"/>
  <c r="M29" i="11"/>
  <c r="L29" i="11"/>
  <c r="K29" i="11"/>
  <c r="O28" i="11"/>
  <c r="N28" i="11"/>
  <c r="M28" i="11"/>
  <c r="L28" i="11"/>
  <c r="K28" i="11"/>
  <c r="O27" i="11"/>
  <c r="N27" i="11"/>
  <c r="M27" i="11"/>
  <c r="L27" i="11"/>
  <c r="K27" i="11"/>
  <c r="O26" i="11"/>
  <c r="N26" i="11"/>
  <c r="M26" i="11"/>
  <c r="L26" i="11"/>
  <c r="K26" i="11"/>
  <c r="O25" i="11"/>
  <c r="N25" i="11"/>
  <c r="M25" i="11"/>
  <c r="L25" i="11"/>
  <c r="K25" i="11"/>
  <c r="O24" i="11"/>
  <c r="N24" i="11"/>
  <c r="M24" i="11"/>
  <c r="L24" i="11"/>
  <c r="K24" i="11"/>
  <c r="O23" i="11"/>
  <c r="N23" i="11"/>
  <c r="M23" i="11"/>
  <c r="L23" i="11"/>
  <c r="K23" i="11"/>
  <c r="O22" i="11"/>
  <c r="N22" i="11"/>
  <c r="M22" i="11"/>
  <c r="L22" i="11"/>
  <c r="K22" i="11"/>
  <c r="O21" i="11"/>
  <c r="N21" i="11"/>
  <c r="M21" i="11"/>
  <c r="L21" i="11"/>
  <c r="K21" i="11"/>
  <c r="O20" i="11"/>
  <c r="N20" i="11"/>
  <c r="M20" i="11"/>
  <c r="L20" i="11"/>
  <c r="K20" i="11"/>
  <c r="O19" i="11"/>
  <c r="N19" i="11"/>
  <c r="M19" i="11"/>
  <c r="L19" i="11"/>
  <c r="K19" i="11"/>
  <c r="O18" i="11"/>
  <c r="N18" i="11"/>
  <c r="M18" i="11"/>
  <c r="L18" i="11"/>
  <c r="K18" i="11"/>
  <c r="O17" i="11"/>
  <c r="N17" i="11"/>
  <c r="M17" i="11"/>
  <c r="L17" i="11"/>
  <c r="K17" i="11"/>
  <c r="O16" i="11"/>
  <c r="N16" i="11"/>
  <c r="M16" i="11"/>
  <c r="L16" i="11"/>
  <c r="K16" i="11"/>
  <c r="O15" i="11"/>
  <c r="N15" i="11"/>
  <c r="M15" i="11"/>
  <c r="L15" i="11"/>
  <c r="K15" i="11"/>
  <c r="O14" i="11"/>
  <c r="N14" i="11"/>
  <c r="M14" i="11"/>
  <c r="L14" i="11"/>
  <c r="K14" i="11"/>
  <c r="O13" i="11"/>
  <c r="N13" i="11"/>
  <c r="M13" i="11"/>
  <c r="L13" i="11"/>
  <c r="K13" i="11"/>
  <c r="O12" i="11"/>
  <c r="N12" i="11"/>
  <c r="M12" i="11"/>
  <c r="L12" i="11"/>
  <c r="K12" i="11"/>
  <c r="O11" i="11"/>
  <c r="N11" i="11"/>
  <c r="M11" i="11"/>
  <c r="L11" i="11"/>
  <c r="K11" i="11"/>
  <c r="O10" i="11"/>
  <c r="N10" i="11"/>
  <c r="M10" i="11"/>
  <c r="L10" i="11"/>
  <c r="K10" i="11"/>
  <c r="O9" i="11"/>
  <c r="N9" i="11"/>
  <c r="M9" i="11"/>
  <c r="L9" i="11"/>
  <c r="K9" i="11"/>
  <c r="O8" i="11"/>
  <c r="N8" i="11"/>
  <c r="L8" i="11"/>
  <c r="O7" i="11"/>
  <c r="N7" i="11"/>
  <c r="L7" i="11"/>
  <c r="O6" i="11"/>
  <c r="N6" i="11"/>
  <c r="M6" i="11"/>
  <c r="L6" i="11"/>
  <c r="K6" i="11"/>
  <c r="O5" i="11"/>
  <c r="N5" i="11"/>
  <c r="M5" i="11"/>
  <c r="L5" i="11"/>
  <c r="K5" i="11"/>
  <c r="O4" i="11"/>
  <c r="N4" i="11"/>
  <c r="M4" i="11"/>
  <c r="L4" i="11"/>
  <c r="K4" i="11"/>
  <c r="O145" i="10"/>
  <c r="N145" i="10"/>
  <c r="M145" i="10"/>
  <c r="L145" i="10"/>
  <c r="K145" i="10"/>
  <c r="O144" i="10"/>
  <c r="N144" i="10"/>
  <c r="M144" i="10"/>
  <c r="L144" i="10"/>
  <c r="K144" i="10"/>
  <c r="O143" i="10"/>
  <c r="N143" i="10"/>
  <c r="M143" i="10"/>
  <c r="L143" i="10"/>
  <c r="K143" i="10"/>
  <c r="O142" i="10"/>
  <c r="N142" i="10"/>
  <c r="M142" i="10"/>
  <c r="L142" i="10"/>
  <c r="K142" i="10"/>
  <c r="O141" i="10"/>
  <c r="N141" i="10"/>
  <c r="M141" i="10"/>
  <c r="L141" i="10"/>
  <c r="K141" i="10"/>
  <c r="O140" i="10"/>
  <c r="N140" i="10"/>
  <c r="M140" i="10"/>
  <c r="L140" i="10"/>
  <c r="K140" i="10"/>
  <c r="O139" i="10"/>
  <c r="N139" i="10"/>
  <c r="M139" i="10"/>
  <c r="L139" i="10"/>
  <c r="K139" i="10"/>
  <c r="O138" i="10"/>
  <c r="N138" i="10"/>
  <c r="M138" i="10"/>
  <c r="L138" i="10"/>
  <c r="K138" i="10"/>
  <c r="O137" i="10"/>
  <c r="N137" i="10"/>
  <c r="M137" i="10"/>
  <c r="L137" i="10"/>
  <c r="K137" i="10"/>
  <c r="O136" i="10"/>
  <c r="N136" i="10"/>
  <c r="M136" i="10"/>
  <c r="L136" i="10"/>
  <c r="K136" i="10"/>
  <c r="O135" i="10"/>
  <c r="N135" i="10"/>
  <c r="M135" i="10"/>
  <c r="L135" i="10"/>
  <c r="K135" i="10"/>
  <c r="O134" i="10"/>
  <c r="N134" i="10"/>
  <c r="M134" i="10"/>
  <c r="L134" i="10"/>
  <c r="K134" i="10"/>
  <c r="O133" i="10"/>
  <c r="N133" i="10"/>
  <c r="M133" i="10"/>
  <c r="L133" i="10"/>
  <c r="K133" i="10"/>
  <c r="O132" i="10"/>
  <c r="N132" i="10"/>
  <c r="M132" i="10"/>
  <c r="L132" i="10"/>
  <c r="K132" i="10"/>
  <c r="O131" i="10"/>
  <c r="N131" i="10"/>
  <c r="M131" i="10"/>
  <c r="L131" i="10"/>
  <c r="K131" i="10"/>
  <c r="O130" i="10"/>
  <c r="N130" i="10"/>
  <c r="M130" i="10"/>
  <c r="L130" i="10"/>
  <c r="K130" i="10"/>
  <c r="O129" i="10"/>
  <c r="N129" i="10"/>
  <c r="M129" i="10"/>
  <c r="L129" i="10"/>
  <c r="K129" i="10"/>
  <c r="O128" i="10"/>
  <c r="N128" i="10"/>
  <c r="M128" i="10"/>
  <c r="L128" i="10"/>
  <c r="K128" i="10"/>
  <c r="O127" i="10"/>
  <c r="N127" i="10"/>
  <c r="M127" i="10"/>
  <c r="L127" i="10"/>
  <c r="K127" i="10"/>
  <c r="O126" i="10"/>
  <c r="N126" i="10"/>
  <c r="M126" i="10"/>
  <c r="L126" i="10"/>
  <c r="K126" i="10"/>
  <c r="O125" i="10"/>
  <c r="N125" i="10"/>
  <c r="M125" i="10"/>
  <c r="L125" i="10"/>
  <c r="K125" i="10"/>
  <c r="O124" i="10"/>
  <c r="N124" i="10"/>
  <c r="M124" i="10"/>
  <c r="L124" i="10"/>
  <c r="K124" i="10"/>
  <c r="O123" i="10"/>
  <c r="N123" i="10"/>
  <c r="M123" i="10"/>
  <c r="L123" i="10"/>
  <c r="K123" i="10"/>
  <c r="O122" i="10"/>
  <c r="N122" i="10"/>
  <c r="M122" i="10"/>
  <c r="L122" i="10"/>
  <c r="K122" i="10"/>
  <c r="O121" i="10"/>
  <c r="N121" i="10"/>
  <c r="M121" i="10"/>
  <c r="L121" i="10"/>
  <c r="K121" i="10"/>
  <c r="O120" i="10"/>
  <c r="N120" i="10"/>
  <c r="M120" i="10"/>
  <c r="L120" i="10"/>
  <c r="K120" i="10"/>
  <c r="O119" i="10"/>
  <c r="N119" i="10"/>
  <c r="M119" i="10"/>
  <c r="L119" i="10"/>
  <c r="K119" i="10"/>
  <c r="O118" i="10"/>
  <c r="N118" i="10"/>
  <c r="M118" i="10"/>
  <c r="L118" i="10"/>
  <c r="K118" i="10"/>
  <c r="O117" i="10"/>
  <c r="N117" i="10"/>
  <c r="M117" i="10"/>
  <c r="L117" i="10"/>
  <c r="K117" i="10"/>
  <c r="O116" i="10"/>
  <c r="N116" i="10"/>
  <c r="M116" i="10"/>
  <c r="L116" i="10"/>
  <c r="K116" i="10"/>
  <c r="O115" i="10"/>
  <c r="N115" i="10"/>
  <c r="L115" i="10"/>
  <c r="O114" i="10"/>
  <c r="N114" i="10"/>
  <c r="M114" i="10"/>
  <c r="L114" i="10"/>
  <c r="K114" i="10"/>
  <c r="O113" i="10"/>
  <c r="N113" i="10"/>
  <c r="M113" i="10"/>
  <c r="L113" i="10"/>
  <c r="K113" i="10"/>
  <c r="O112" i="10"/>
  <c r="N112" i="10"/>
  <c r="M112" i="10"/>
  <c r="L112" i="10"/>
  <c r="K112" i="10"/>
  <c r="O111" i="10"/>
  <c r="N111" i="10"/>
  <c r="M111" i="10"/>
  <c r="L111" i="10"/>
  <c r="K111" i="10"/>
  <c r="O110" i="10"/>
  <c r="N110" i="10"/>
  <c r="M110" i="10"/>
  <c r="L110" i="10"/>
  <c r="K110" i="10"/>
  <c r="O109" i="10"/>
  <c r="N109" i="10"/>
  <c r="M109" i="10"/>
  <c r="L109" i="10"/>
  <c r="K109" i="10"/>
  <c r="O108" i="10"/>
  <c r="N108" i="10"/>
  <c r="M108" i="10"/>
  <c r="L108" i="10"/>
  <c r="K108" i="10"/>
  <c r="O107" i="10"/>
  <c r="N107" i="10"/>
  <c r="M107" i="10"/>
  <c r="L107" i="10"/>
  <c r="K107" i="10"/>
  <c r="O106" i="10"/>
  <c r="N106" i="10"/>
  <c r="M106" i="10"/>
  <c r="L106" i="10"/>
  <c r="K106" i="10"/>
  <c r="O105" i="10"/>
  <c r="N105" i="10"/>
  <c r="M105" i="10"/>
  <c r="L105" i="10"/>
  <c r="K105" i="10"/>
  <c r="O104" i="10"/>
  <c r="N104" i="10"/>
  <c r="M104" i="10"/>
  <c r="L104" i="10"/>
  <c r="K104" i="10"/>
  <c r="O103" i="10"/>
  <c r="N103" i="10"/>
  <c r="M103" i="10"/>
  <c r="L103" i="10"/>
  <c r="K103" i="10"/>
  <c r="O102" i="10"/>
  <c r="N102" i="10"/>
  <c r="M102" i="10"/>
  <c r="L102" i="10"/>
  <c r="K102" i="10"/>
  <c r="O101" i="10"/>
  <c r="N101" i="10"/>
  <c r="M101" i="10"/>
  <c r="L101" i="10"/>
  <c r="K101" i="10"/>
  <c r="O100" i="10"/>
  <c r="N100" i="10"/>
  <c r="M100" i="10"/>
  <c r="L100" i="10"/>
  <c r="K100" i="10"/>
  <c r="O99" i="10"/>
  <c r="N99" i="10"/>
  <c r="M99" i="10"/>
  <c r="L99" i="10"/>
  <c r="K99" i="10"/>
  <c r="O98" i="10"/>
  <c r="N98" i="10"/>
  <c r="M98" i="10"/>
  <c r="L98" i="10"/>
  <c r="K98" i="10"/>
  <c r="O97" i="10"/>
  <c r="N97" i="10"/>
  <c r="M97" i="10"/>
  <c r="L97" i="10"/>
  <c r="K97" i="10"/>
  <c r="O96" i="10"/>
  <c r="N96" i="10"/>
  <c r="M96" i="10"/>
  <c r="L96" i="10"/>
  <c r="K96" i="10"/>
  <c r="O95" i="10"/>
  <c r="N95" i="10"/>
  <c r="M95" i="10"/>
  <c r="L95" i="10"/>
  <c r="K95" i="10"/>
  <c r="O94" i="10"/>
  <c r="N94" i="10"/>
  <c r="M94" i="10"/>
  <c r="L94" i="10"/>
  <c r="K94" i="10"/>
  <c r="O93" i="10"/>
  <c r="N93" i="10"/>
  <c r="M93" i="10"/>
  <c r="L93" i="10"/>
  <c r="K93" i="10"/>
  <c r="O92" i="10"/>
  <c r="N92" i="10"/>
  <c r="M92" i="10"/>
  <c r="L92" i="10"/>
  <c r="K92" i="10"/>
  <c r="O91" i="10"/>
  <c r="N91" i="10"/>
  <c r="M91" i="10"/>
  <c r="L91" i="10"/>
  <c r="K91" i="10"/>
  <c r="O90" i="10"/>
  <c r="N90" i="10"/>
  <c r="M90" i="10"/>
  <c r="L90" i="10"/>
  <c r="K90" i="10"/>
  <c r="O89" i="10"/>
  <c r="N89" i="10"/>
  <c r="M89" i="10"/>
  <c r="L89" i="10"/>
  <c r="K89" i="10"/>
  <c r="O88" i="10"/>
  <c r="N88" i="10"/>
  <c r="M88" i="10"/>
  <c r="L88" i="10"/>
  <c r="K88" i="10"/>
  <c r="O87" i="10"/>
  <c r="N87" i="10"/>
  <c r="M87" i="10"/>
  <c r="L87" i="10"/>
  <c r="K87" i="10"/>
  <c r="O86" i="10"/>
  <c r="N86" i="10"/>
  <c r="M86" i="10"/>
  <c r="L86" i="10"/>
  <c r="K86" i="10"/>
  <c r="O85" i="10"/>
  <c r="N85" i="10"/>
  <c r="M85" i="10"/>
  <c r="L85" i="10"/>
  <c r="K85" i="10"/>
  <c r="O84" i="10"/>
  <c r="N84" i="10"/>
  <c r="M84" i="10"/>
  <c r="L84" i="10"/>
  <c r="K84" i="10"/>
  <c r="O83" i="10"/>
  <c r="N83" i="10"/>
  <c r="M83" i="10"/>
  <c r="L83" i="10"/>
  <c r="K83" i="10"/>
  <c r="O82" i="10"/>
  <c r="N82" i="10"/>
  <c r="M82" i="10"/>
  <c r="L82" i="10"/>
  <c r="K82" i="10"/>
  <c r="O81" i="10"/>
  <c r="N81" i="10"/>
  <c r="M81" i="10"/>
  <c r="L81" i="10"/>
  <c r="K81" i="10"/>
  <c r="O80" i="10"/>
  <c r="N80" i="10"/>
  <c r="M80" i="10"/>
  <c r="L80" i="10"/>
  <c r="K80" i="10"/>
  <c r="O79" i="10"/>
  <c r="N79" i="10"/>
  <c r="M79" i="10"/>
  <c r="L79" i="10"/>
  <c r="K79" i="10"/>
  <c r="O78" i="10"/>
  <c r="N78" i="10"/>
  <c r="M78" i="10"/>
  <c r="L78" i="10"/>
  <c r="K78" i="10"/>
  <c r="O77" i="10"/>
  <c r="N77" i="10"/>
  <c r="M77" i="10"/>
  <c r="L77" i="10"/>
  <c r="K77" i="10"/>
  <c r="O76" i="10"/>
  <c r="N76" i="10"/>
  <c r="M76" i="10"/>
  <c r="L76" i="10"/>
  <c r="K76" i="10"/>
  <c r="O75" i="10"/>
  <c r="N75" i="10"/>
  <c r="L75" i="10"/>
  <c r="O74" i="10"/>
  <c r="N74" i="10"/>
  <c r="M74" i="10"/>
  <c r="L74" i="10"/>
  <c r="K74" i="10"/>
  <c r="O73" i="10"/>
  <c r="N73" i="10"/>
  <c r="M73" i="10"/>
  <c r="L73" i="10"/>
  <c r="K73" i="10"/>
  <c r="O72" i="10"/>
  <c r="N72" i="10"/>
  <c r="M72" i="10"/>
  <c r="L72" i="10"/>
  <c r="K72" i="10"/>
  <c r="O71" i="10"/>
  <c r="N71" i="10"/>
  <c r="M71" i="10"/>
  <c r="L71" i="10"/>
  <c r="K71" i="10"/>
  <c r="O70" i="10"/>
  <c r="N70" i="10"/>
  <c r="M70" i="10"/>
  <c r="L70" i="10"/>
  <c r="K70" i="10"/>
  <c r="O69" i="10"/>
  <c r="N69" i="10"/>
  <c r="L69" i="10"/>
  <c r="O68" i="10"/>
  <c r="N68" i="10"/>
  <c r="M68" i="10"/>
  <c r="L68" i="10"/>
  <c r="K68" i="10"/>
  <c r="O67" i="10"/>
  <c r="N67" i="10"/>
  <c r="L67" i="10"/>
  <c r="O66" i="10"/>
  <c r="N66" i="10"/>
  <c r="M66" i="10"/>
  <c r="L66" i="10"/>
  <c r="K66" i="10"/>
  <c r="O65" i="10"/>
  <c r="N65" i="10"/>
  <c r="L65" i="10"/>
  <c r="O64" i="10"/>
  <c r="N64" i="10"/>
  <c r="M64" i="10"/>
  <c r="L64" i="10"/>
  <c r="K64" i="10"/>
  <c r="O63" i="10"/>
  <c r="N63" i="10"/>
  <c r="L63" i="10"/>
  <c r="O62" i="10"/>
  <c r="N62" i="10"/>
  <c r="M62" i="10"/>
  <c r="L62" i="10"/>
  <c r="K62" i="10"/>
  <c r="O61" i="10"/>
  <c r="N61" i="10"/>
  <c r="M61" i="10"/>
  <c r="L61" i="10"/>
  <c r="K61" i="10"/>
  <c r="O60" i="10"/>
  <c r="N60" i="10"/>
  <c r="M60" i="10"/>
  <c r="L60" i="10"/>
  <c r="K60" i="10"/>
  <c r="O59" i="10"/>
  <c r="N59" i="10"/>
  <c r="M59" i="10"/>
  <c r="L59" i="10"/>
  <c r="K59" i="10"/>
  <c r="O58" i="10"/>
  <c r="N58" i="10"/>
  <c r="M58" i="10"/>
  <c r="L58" i="10"/>
  <c r="K58" i="10"/>
  <c r="O57" i="10"/>
  <c r="N57" i="10"/>
  <c r="M57" i="10"/>
  <c r="L57" i="10"/>
  <c r="K57" i="10"/>
  <c r="O56" i="10"/>
  <c r="N56" i="10"/>
  <c r="M56" i="10"/>
  <c r="L56" i="10"/>
  <c r="K56" i="10"/>
  <c r="O55" i="10"/>
  <c r="N55" i="10"/>
  <c r="M55" i="10"/>
  <c r="L55" i="10"/>
  <c r="K55" i="10"/>
  <c r="O54" i="10"/>
  <c r="N54" i="10"/>
  <c r="M54" i="10"/>
  <c r="L54" i="10"/>
  <c r="K54" i="10"/>
  <c r="O53" i="10"/>
  <c r="N53" i="10"/>
  <c r="M53" i="10"/>
  <c r="L53" i="10"/>
  <c r="K53" i="10"/>
  <c r="O52" i="10"/>
  <c r="N52" i="10"/>
  <c r="M52" i="10"/>
  <c r="L52" i="10"/>
  <c r="K52" i="10"/>
  <c r="O51" i="10"/>
  <c r="N51" i="10"/>
  <c r="L51" i="10"/>
  <c r="O50" i="10"/>
  <c r="N50" i="10"/>
  <c r="M50" i="10"/>
  <c r="L50" i="10"/>
  <c r="K50" i="10"/>
  <c r="O49" i="10"/>
  <c r="N49" i="10"/>
  <c r="M49" i="10"/>
  <c r="L49" i="10"/>
  <c r="K49" i="10"/>
  <c r="O48" i="10"/>
  <c r="N48" i="10"/>
  <c r="M48" i="10"/>
  <c r="L48" i="10"/>
  <c r="K48" i="10"/>
  <c r="O47" i="10"/>
  <c r="N47" i="10"/>
  <c r="M47" i="10"/>
  <c r="L47" i="10"/>
  <c r="K47" i="10"/>
  <c r="O46" i="10"/>
  <c r="N46" i="10"/>
  <c r="M46" i="10"/>
  <c r="L46" i="10"/>
  <c r="K46" i="10"/>
  <c r="O45" i="10"/>
  <c r="N45" i="10"/>
  <c r="M45" i="10"/>
  <c r="L45" i="10"/>
  <c r="K45" i="10"/>
  <c r="O44" i="10"/>
  <c r="N44" i="10"/>
  <c r="M44" i="10"/>
  <c r="L44" i="10"/>
  <c r="K44" i="10"/>
  <c r="O43" i="10"/>
  <c r="N43" i="10"/>
  <c r="M43" i="10"/>
  <c r="L43" i="10"/>
  <c r="K43" i="10"/>
  <c r="O42" i="10"/>
  <c r="N42" i="10"/>
  <c r="M42" i="10"/>
  <c r="L42" i="10"/>
  <c r="K42" i="10"/>
  <c r="O41" i="10"/>
  <c r="N41" i="10"/>
  <c r="M41" i="10"/>
  <c r="L41" i="10"/>
  <c r="K41" i="10"/>
  <c r="O40" i="10"/>
  <c r="N40" i="10"/>
  <c r="M40" i="10"/>
  <c r="L40" i="10"/>
  <c r="K40" i="10"/>
  <c r="O39" i="10"/>
  <c r="N39" i="10"/>
  <c r="M39" i="10"/>
  <c r="L39" i="10"/>
  <c r="K39" i="10"/>
  <c r="O38" i="10"/>
  <c r="N38" i="10"/>
  <c r="M38" i="10"/>
  <c r="L38" i="10"/>
  <c r="K38" i="10"/>
  <c r="O37" i="10"/>
  <c r="N37" i="10"/>
  <c r="M37" i="10"/>
  <c r="L37" i="10"/>
  <c r="K37" i="10"/>
  <c r="O36" i="10"/>
  <c r="N36" i="10"/>
  <c r="M36" i="10"/>
  <c r="L36" i="10"/>
  <c r="K36" i="10"/>
  <c r="O35" i="10"/>
  <c r="N35" i="10"/>
  <c r="M35" i="10"/>
  <c r="L35" i="10"/>
  <c r="K35" i="10"/>
  <c r="O34" i="10"/>
  <c r="N34" i="10"/>
  <c r="M34" i="10"/>
  <c r="L34" i="10"/>
  <c r="K34" i="10"/>
  <c r="O33" i="10"/>
  <c r="N33" i="10"/>
  <c r="M33" i="10"/>
  <c r="L33" i="10"/>
  <c r="K33" i="10"/>
  <c r="O32" i="10"/>
  <c r="N32" i="10"/>
  <c r="M32" i="10"/>
  <c r="L32" i="10"/>
  <c r="K32" i="10"/>
  <c r="O31" i="10"/>
  <c r="N31" i="10"/>
  <c r="M31" i="10"/>
  <c r="L31" i="10"/>
  <c r="K31" i="10"/>
  <c r="O30" i="10"/>
  <c r="N30" i="10"/>
  <c r="M30" i="10"/>
  <c r="L30" i="10"/>
  <c r="K30" i="10"/>
  <c r="O29" i="10"/>
  <c r="N29" i="10"/>
  <c r="M29" i="10"/>
  <c r="L29" i="10"/>
  <c r="K29" i="10"/>
  <c r="O28" i="10"/>
  <c r="N28" i="10"/>
  <c r="M28" i="10"/>
  <c r="L28" i="10"/>
  <c r="K28" i="10"/>
  <c r="O27" i="10"/>
  <c r="N27" i="10"/>
  <c r="M27" i="10"/>
  <c r="L27" i="10"/>
  <c r="K27" i="10"/>
  <c r="O26" i="10"/>
  <c r="N26" i="10"/>
  <c r="M26" i="10"/>
  <c r="L26" i="10"/>
  <c r="K26" i="10"/>
  <c r="O25" i="10"/>
  <c r="N25" i="10"/>
  <c r="M25" i="10"/>
  <c r="L25" i="10"/>
  <c r="K25" i="10"/>
  <c r="O24" i="10"/>
  <c r="N24" i="10"/>
  <c r="M24" i="10"/>
  <c r="L24" i="10"/>
  <c r="K24" i="10"/>
  <c r="O23" i="10"/>
  <c r="N23" i="10"/>
  <c r="M23" i="10"/>
  <c r="L23" i="10"/>
  <c r="K23" i="10"/>
  <c r="O22" i="10"/>
  <c r="N22" i="10"/>
  <c r="M22" i="10"/>
  <c r="L22" i="10"/>
  <c r="K22" i="10"/>
  <c r="O21" i="10"/>
  <c r="N21" i="10"/>
  <c r="M21" i="10"/>
  <c r="L21" i="10"/>
  <c r="K21" i="10"/>
  <c r="O20" i="10"/>
  <c r="N20" i="10"/>
  <c r="M20" i="10"/>
  <c r="L20" i="10"/>
  <c r="K20" i="10"/>
  <c r="O19" i="10"/>
  <c r="N19" i="10"/>
  <c r="M19" i="10"/>
  <c r="L19" i="10"/>
  <c r="K19" i="10"/>
  <c r="O18" i="10"/>
  <c r="N18" i="10"/>
  <c r="L18" i="10"/>
  <c r="O17" i="10"/>
  <c r="N17" i="10"/>
  <c r="M17" i="10"/>
  <c r="L17" i="10"/>
  <c r="K17" i="10"/>
  <c r="O16" i="10"/>
  <c r="N16" i="10"/>
  <c r="M16" i="10"/>
  <c r="L16" i="10"/>
  <c r="K16" i="10"/>
  <c r="O15" i="10"/>
  <c r="N15" i="10"/>
  <c r="M15" i="10"/>
  <c r="L15" i="10"/>
  <c r="K15" i="10"/>
  <c r="O14" i="10"/>
  <c r="N14" i="10"/>
  <c r="M14" i="10"/>
  <c r="L14" i="10"/>
  <c r="K14" i="10"/>
  <c r="O13" i="10"/>
  <c r="N13" i="10"/>
  <c r="M13" i="10"/>
  <c r="L13" i="10"/>
  <c r="K13" i="10"/>
  <c r="O12" i="10"/>
  <c r="N12" i="10"/>
  <c r="M12" i="10"/>
  <c r="L12" i="10"/>
  <c r="K12" i="10"/>
  <c r="O11" i="10"/>
  <c r="N11" i="10"/>
  <c r="L11" i="10"/>
  <c r="O10" i="10"/>
  <c r="N10" i="10"/>
  <c r="M10" i="10"/>
  <c r="L10" i="10"/>
  <c r="K10" i="10"/>
  <c r="O9" i="10"/>
  <c r="N9" i="10"/>
  <c r="L9" i="10"/>
  <c r="O8" i="10"/>
  <c r="N8" i="10"/>
  <c r="M8" i="10"/>
  <c r="L8" i="10"/>
  <c r="K8" i="10"/>
  <c r="O7" i="10"/>
  <c r="N7" i="10"/>
  <c r="M7" i="10"/>
  <c r="L7" i="10"/>
  <c r="K7" i="10"/>
  <c r="O6" i="10"/>
  <c r="N6" i="10"/>
  <c r="L6" i="10"/>
  <c r="O5" i="10"/>
  <c r="N5" i="10"/>
  <c r="M5" i="10"/>
  <c r="L5" i="10"/>
  <c r="K5" i="10"/>
  <c r="O4" i="10"/>
  <c r="N4" i="10"/>
  <c r="M4" i="10"/>
  <c r="L4" i="10"/>
  <c r="K4" i="10"/>
  <c r="O145" i="9"/>
  <c r="N145" i="9"/>
  <c r="M145" i="9"/>
  <c r="L145" i="9"/>
  <c r="K145" i="9"/>
  <c r="O144" i="9"/>
  <c r="N144" i="9"/>
  <c r="M144" i="9"/>
  <c r="L144" i="9"/>
  <c r="K144" i="9"/>
  <c r="O143" i="9"/>
  <c r="N143" i="9"/>
  <c r="M143" i="9"/>
  <c r="L143" i="9"/>
  <c r="K143" i="9"/>
  <c r="O142" i="9"/>
  <c r="N142" i="9"/>
  <c r="M142" i="9"/>
  <c r="L142" i="9"/>
  <c r="K142" i="9"/>
  <c r="O141" i="9"/>
  <c r="N141" i="9"/>
  <c r="M141" i="9"/>
  <c r="L141" i="9"/>
  <c r="K141" i="9"/>
  <c r="O140" i="9"/>
  <c r="N140" i="9"/>
  <c r="M140" i="9"/>
  <c r="L140" i="9"/>
  <c r="K140" i="9"/>
  <c r="O139" i="9"/>
  <c r="N139" i="9"/>
  <c r="M139" i="9"/>
  <c r="L139" i="9"/>
  <c r="K139" i="9"/>
  <c r="O138" i="9"/>
  <c r="N138" i="9"/>
  <c r="M138" i="9"/>
  <c r="L138" i="9"/>
  <c r="K138" i="9"/>
  <c r="O137" i="9"/>
  <c r="N137" i="9"/>
  <c r="M137" i="9"/>
  <c r="L137" i="9"/>
  <c r="K137" i="9"/>
  <c r="O136" i="9"/>
  <c r="N136" i="9"/>
  <c r="M136" i="9"/>
  <c r="L136" i="9"/>
  <c r="K136" i="9"/>
  <c r="O135" i="9"/>
  <c r="N135" i="9"/>
  <c r="M135" i="9"/>
  <c r="L135" i="9"/>
  <c r="K135" i="9"/>
  <c r="O134" i="9"/>
  <c r="N134" i="9"/>
  <c r="M134" i="9"/>
  <c r="L134" i="9"/>
  <c r="K134" i="9"/>
  <c r="O133" i="9"/>
  <c r="N133" i="9"/>
  <c r="M133" i="9"/>
  <c r="L133" i="9"/>
  <c r="K133" i="9"/>
  <c r="O132" i="9"/>
  <c r="N132" i="9"/>
  <c r="M132" i="9"/>
  <c r="L132" i="9"/>
  <c r="K132" i="9"/>
  <c r="O131" i="9"/>
  <c r="N131" i="9"/>
  <c r="M131" i="9"/>
  <c r="L131" i="9"/>
  <c r="K131" i="9"/>
  <c r="O130" i="9"/>
  <c r="N130" i="9"/>
  <c r="M130" i="9"/>
  <c r="L130" i="9"/>
  <c r="K130" i="9"/>
  <c r="O129" i="9"/>
  <c r="N129" i="9"/>
  <c r="M129" i="9"/>
  <c r="L129" i="9"/>
  <c r="K129" i="9"/>
  <c r="O128" i="9"/>
  <c r="N128" i="9"/>
  <c r="M128" i="9"/>
  <c r="L128" i="9"/>
  <c r="K128" i="9"/>
  <c r="O127" i="9"/>
  <c r="N127" i="9"/>
  <c r="M127" i="9"/>
  <c r="L127" i="9"/>
  <c r="K127" i="9"/>
  <c r="O126" i="9"/>
  <c r="N126" i="9"/>
  <c r="M126" i="9"/>
  <c r="L126" i="9"/>
  <c r="K126" i="9"/>
  <c r="O125" i="9"/>
  <c r="N125" i="9"/>
  <c r="M125" i="9"/>
  <c r="L125" i="9"/>
  <c r="K125" i="9"/>
  <c r="O124" i="9"/>
  <c r="N124" i="9"/>
  <c r="M124" i="9"/>
  <c r="L124" i="9"/>
  <c r="K124" i="9"/>
  <c r="O123" i="9"/>
  <c r="N123" i="9"/>
  <c r="M123" i="9"/>
  <c r="L123" i="9"/>
  <c r="K123" i="9"/>
  <c r="O122" i="9"/>
  <c r="N122" i="9"/>
  <c r="M122" i="9"/>
  <c r="L122" i="9"/>
  <c r="K122" i="9"/>
  <c r="O121" i="9"/>
  <c r="N121" i="9"/>
  <c r="M121" i="9"/>
  <c r="L121" i="9"/>
  <c r="K121" i="9"/>
  <c r="O120" i="9"/>
  <c r="N120" i="9"/>
  <c r="M120" i="9"/>
  <c r="L120" i="9"/>
  <c r="K120" i="9"/>
  <c r="O119" i="9"/>
  <c r="N119" i="9"/>
  <c r="M119" i="9"/>
  <c r="L119" i="9"/>
  <c r="K119" i="9"/>
  <c r="O118" i="9"/>
  <c r="N118" i="9"/>
  <c r="M118" i="9"/>
  <c r="L118" i="9"/>
  <c r="K118" i="9"/>
  <c r="O117" i="9"/>
  <c r="N117" i="9"/>
  <c r="M117" i="9"/>
  <c r="L117" i="9"/>
  <c r="K117" i="9"/>
  <c r="O116" i="9"/>
  <c r="N116" i="9"/>
  <c r="M116" i="9"/>
  <c r="L116" i="9"/>
  <c r="K116" i="9"/>
  <c r="O115" i="9"/>
  <c r="N115" i="9"/>
  <c r="M115" i="9"/>
  <c r="L115" i="9"/>
  <c r="K115" i="9"/>
  <c r="O114" i="9"/>
  <c r="N114" i="9"/>
  <c r="M114" i="9"/>
  <c r="L114" i="9"/>
  <c r="K114" i="9"/>
  <c r="O113" i="9"/>
  <c r="N113" i="9"/>
  <c r="M113" i="9"/>
  <c r="L113" i="9"/>
  <c r="K113" i="9"/>
  <c r="O112" i="9"/>
  <c r="N112" i="9"/>
  <c r="M112" i="9"/>
  <c r="L112" i="9"/>
  <c r="K112" i="9"/>
  <c r="O111" i="9"/>
  <c r="N111" i="9"/>
  <c r="M111" i="9"/>
  <c r="L111" i="9"/>
  <c r="K111" i="9"/>
  <c r="O110" i="9"/>
  <c r="N110" i="9"/>
  <c r="M110" i="9"/>
  <c r="L110" i="9"/>
  <c r="K110" i="9"/>
  <c r="O109" i="9"/>
  <c r="N109" i="9"/>
  <c r="M109" i="9"/>
  <c r="L109" i="9"/>
  <c r="K109" i="9"/>
  <c r="O108" i="9"/>
  <c r="N108" i="9"/>
  <c r="M108" i="9"/>
  <c r="L108" i="9"/>
  <c r="K108" i="9"/>
  <c r="O107" i="9"/>
  <c r="N107" i="9"/>
  <c r="M107" i="9"/>
  <c r="L107" i="9"/>
  <c r="K107" i="9"/>
  <c r="O106" i="9"/>
  <c r="N106" i="9"/>
  <c r="M106" i="9"/>
  <c r="L106" i="9"/>
  <c r="K106" i="9"/>
  <c r="O105" i="9"/>
  <c r="N105" i="9"/>
  <c r="M105" i="9"/>
  <c r="L105" i="9"/>
  <c r="K105" i="9"/>
  <c r="O104" i="9"/>
  <c r="N104" i="9"/>
  <c r="M104" i="9"/>
  <c r="L104" i="9"/>
  <c r="K104" i="9"/>
  <c r="O103" i="9"/>
  <c r="N103" i="9"/>
  <c r="M103" i="9"/>
  <c r="L103" i="9"/>
  <c r="K103" i="9"/>
  <c r="O102" i="9"/>
  <c r="N102" i="9"/>
  <c r="M102" i="9"/>
  <c r="L102" i="9"/>
  <c r="K102" i="9"/>
  <c r="O101" i="9"/>
  <c r="N101" i="9"/>
  <c r="M101" i="9"/>
  <c r="L101" i="9"/>
  <c r="K101" i="9"/>
  <c r="O100" i="9"/>
  <c r="N100" i="9"/>
  <c r="M100" i="9"/>
  <c r="L100" i="9"/>
  <c r="K100" i="9"/>
  <c r="O99" i="9"/>
  <c r="N99" i="9"/>
  <c r="M99" i="9"/>
  <c r="L99" i="9"/>
  <c r="K99" i="9"/>
  <c r="O98" i="9"/>
  <c r="N98" i="9"/>
  <c r="M98" i="9"/>
  <c r="L98" i="9"/>
  <c r="K98" i="9"/>
  <c r="O97" i="9"/>
  <c r="N97" i="9"/>
  <c r="M97" i="9"/>
  <c r="L97" i="9"/>
  <c r="K97" i="9"/>
  <c r="O96" i="9"/>
  <c r="N96" i="9"/>
  <c r="M96" i="9"/>
  <c r="L96" i="9"/>
  <c r="K96" i="9"/>
  <c r="O95" i="9"/>
  <c r="N95" i="9"/>
  <c r="M95" i="9"/>
  <c r="L95" i="9"/>
  <c r="K95" i="9"/>
  <c r="O94" i="9"/>
  <c r="N94" i="9"/>
  <c r="M94" i="9"/>
  <c r="L94" i="9"/>
  <c r="K94" i="9"/>
  <c r="O93" i="9"/>
  <c r="N93" i="9"/>
  <c r="M93" i="9"/>
  <c r="L93" i="9"/>
  <c r="K93" i="9"/>
  <c r="O92" i="9"/>
  <c r="N92" i="9"/>
  <c r="M92" i="9"/>
  <c r="L92" i="9"/>
  <c r="K92" i="9"/>
  <c r="O91" i="9"/>
  <c r="N91" i="9"/>
  <c r="M91" i="9"/>
  <c r="L91" i="9"/>
  <c r="K91" i="9"/>
  <c r="O90" i="9"/>
  <c r="N90" i="9"/>
  <c r="M90" i="9"/>
  <c r="L90" i="9"/>
  <c r="K90" i="9"/>
  <c r="O89" i="9"/>
  <c r="N89" i="9"/>
  <c r="M89" i="9"/>
  <c r="L89" i="9"/>
  <c r="K89" i="9"/>
  <c r="O88" i="9"/>
  <c r="N88" i="9"/>
  <c r="M88" i="9"/>
  <c r="L88" i="9"/>
  <c r="K88" i="9"/>
  <c r="O87" i="9"/>
  <c r="N87" i="9"/>
  <c r="M87" i="9"/>
  <c r="L87" i="9"/>
  <c r="K87" i="9"/>
  <c r="O86" i="9"/>
  <c r="N86" i="9"/>
  <c r="M86" i="9"/>
  <c r="L86" i="9"/>
  <c r="K86" i="9"/>
  <c r="O85" i="9"/>
  <c r="N85" i="9"/>
  <c r="M85" i="9"/>
  <c r="L85" i="9"/>
  <c r="K85" i="9"/>
  <c r="O84" i="9"/>
  <c r="N84" i="9"/>
  <c r="M84" i="9"/>
  <c r="L84" i="9"/>
  <c r="K84" i="9"/>
  <c r="O83" i="9"/>
  <c r="N83" i="9"/>
  <c r="M83" i="9"/>
  <c r="L83" i="9"/>
  <c r="K83" i="9"/>
  <c r="O82" i="9"/>
  <c r="N82" i="9"/>
  <c r="M82" i="9"/>
  <c r="L82" i="9"/>
  <c r="K82" i="9"/>
  <c r="O81" i="9"/>
  <c r="N81" i="9"/>
  <c r="M81" i="9"/>
  <c r="L81" i="9"/>
  <c r="K81" i="9"/>
  <c r="O80" i="9"/>
  <c r="N80" i="9"/>
  <c r="M80" i="9"/>
  <c r="L80" i="9"/>
  <c r="K80" i="9"/>
  <c r="O79" i="9"/>
  <c r="N79" i="9"/>
  <c r="L79" i="9"/>
  <c r="O78" i="9"/>
  <c r="N78" i="9"/>
  <c r="M78" i="9"/>
  <c r="L78" i="9"/>
  <c r="K78" i="9"/>
  <c r="O77" i="9"/>
  <c r="N77" i="9"/>
  <c r="M77" i="9"/>
  <c r="L77" i="9"/>
  <c r="K77" i="9"/>
  <c r="O76" i="9"/>
  <c r="N76" i="9"/>
  <c r="M76" i="9"/>
  <c r="L76" i="9"/>
  <c r="K76" i="9"/>
  <c r="O75" i="9"/>
  <c r="N75" i="9"/>
  <c r="L75" i="9"/>
  <c r="O74" i="9"/>
  <c r="N74" i="9"/>
  <c r="M74" i="9"/>
  <c r="L74" i="9"/>
  <c r="K74" i="9"/>
  <c r="O73" i="9"/>
  <c r="N73" i="9"/>
  <c r="M73" i="9"/>
  <c r="L73" i="9"/>
  <c r="K73" i="9"/>
  <c r="O72" i="9"/>
  <c r="N72" i="9"/>
  <c r="M72" i="9"/>
  <c r="L72" i="9"/>
  <c r="K72" i="9"/>
  <c r="O71" i="9"/>
  <c r="N71" i="9"/>
  <c r="M71" i="9"/>
  <c r="L71" i="9"/>
  <c r="K71" i="9"/>
  <c r="O70" i="9"/>
  <c r="N70" i="9"/>
  <c r="M70" i="9"/>
  <c r="L70" i="9"/>
  <c r="K70" i="9"/>
  <c r="O69" i="9"/>
  <c r="N69" i="9"/>
  <c r="M69" i="9"/>
  <c r="L69" i="9"/>
  <c r="K69" i="9"/>
  <c r="O68" i="9"/>
  <c r="N68" i="9"/>
  <c r="M68" i="9"/>
  <c r="L68" i="9"/>
  <c r="K68" i="9"/>
  <c r="O67" i="9"/>
  <c r="N67" i="9"/>
  <c r="L67" i="9"/>
  <c r="O66" i="9"/>
  <c r="N66" i="9"/>
  <c r="M66" i="9"/>
  <c r="L66" i="9"/>
  <c r="K66" i="9"/>
  <c r="O65" i="9"/>
  <c r="N65" i="9"/>
  <c r="M65" i="9"/>
  <c r="L65" i="9"/>
  <c r="K65" i="9"/>
  <c r="O64" i="9"/>
  <c r="N64" i="9"/>
  <c r="M64" i="9"/>
  <c r="L64" i="9"/>
  <c r="K64" i="9"/>
  <c r="O63" i="9"/>
  <c r="N63" i="9"/>
  <c r="L63" i="9"/>
  <c r="O62" i="9"/>
  <c r="N62" i="9"/>
  <c r="M62" i="9"/>
  <c r="L62" i="9"/>
  <c r="K62" i="9"/>
  <c r="O61" i="9"/>
  <c r="N61" i="9"/>
  <c r="M61" i="9"/>
  <c r="L61" i="9"/>
  <c r="K61" i="9"/>
  <c r="O60" i="9"/>
  <c r="N60" i="9"/>
  <c r="M60" i="9"/>
  <c r="L60" i="9"/>
  <c r="K60" i="9"/>
  <c r="O59" i="9"/>
  <c r="N59" i="9"/>
  <c r="M59" i="9"/>
  <c r="L59" i="9"/>
  <c r="K59" i="9"/>
  <c r="O58" i="9"/>
  <c r="N58" i="9"/>
  <c r="M58" i="9"/>
  <c r="L58" i="9"/>
  <c r="K58" i="9"/>
  <c r="O57" i="9"/>
  <c r="N57" i="9"/>
  <c r="M57" i="9"/>
  <c r="L57" i="9"/>
  <c r="K57" i="9"/>
  <c r="O56" i="9"/>
  <c r="N56" i="9"/>
  <c r="M56" i="9"/>
  <c r="L56" i="9"/>
  <c r="K56" i="9"/>
  <c r="O55" i="9"/>
  <c r="N55" i="9"/>
  <c r="M55" i="9"/>
  <c r="L55" i="9"/>
  <c r="K55" i="9"/>
  <c r="O54" i="9"/>
  <c r="N54" i="9"/>
  <c r="M54" i="9"/>
  <c r="L54" i="9"/>
  <c r="K54" i="9"/>
  <c r="O53" i="9"/>
  <c r="N53" i="9"/>
  <c r="M53" i="9"/>
  <c r="L53" i="9"/>
  <c r="K53" i="9"/>
  <c r="O52" i="9"/>
  <c r="N52" i="9"/>
  <c r="M52" i="9"/>
  <c r="L52" i="9"/>
  <c r="K52" i="9"/>
  <c r="O51" i="9"/>
  <c r="N51" i="9"/>
  <c r="M51" i="9"/>
  <c r="L51" i="9"/>
  <c r="K51" i="9"/>
  <c r="O50" i="9"/>
  <c r="N50" i="9"/>
  <c r="M50" i="9"/>
  <c r="L50" i="9"/>
  <c r="K50" i="9"/>
  <c r="O49" i="9"/>
  <c r="N49" i="9"/>
  <c r="M49" i="9"/>
  <c r="L49" i="9"/>
  <c r="K49" i="9"/>
  <c r="O48" i="9"/>
  <c r="N48" i="9"/>
  <c r="M48" i="9"/>
  <c r="L48" i="9"/>
  <c r="K48" i="9"/>
  <c r="O47" i="9"/>
  <c r="N47" i="9"/>
  <c r="M47" i="9"/>
  <c r="L47" i="9"/>
  <c r="K47" i="9"/>
  <c r="O46" i="9"/>
  <c r="N46" i="9"/>
  <c r="M46" i="9"/>
  <c r="L46" i="9"/>
  <c r="K46" i="9"/>
  <c r="O45" i="9"/>
  <c r="N45" i="9"/>
  <c r="M45" i="9"/>
  <c r="L45" i="9"/>
  <c r="K45" i="9"/>
  <c r="O44" i="9"/>
  <c r="N44" i="9"/>
  <c r="M44" i="9"/>
  <c r="L44" i="9"/>
  <c r="K44" i="9"/>
  <c r="O43" i="9"/>
  <c r="N43" i="9"/>
  <c r="M43" i="9"/>
  <c r="L43" i="9"/>
  <c r="K43" i="9"/>
  <c r="O42" i="9"/>
  <c r="N42" i="9"/>
  <c r="M42" i="9"/>
  <c r="L42" i="9"/>
  <c r="K42" i="9"/>
  <c r="O41" i="9"/>
  <c r="N41" i="9"/>
  <c r="M41" i="9"/>
  <c r="L41" i="9"/>
  <c r="K41" i="9"/>
  <c r="O40" i="9"/>
  <c r="N40" i="9"/>
  <c r="M40" i="9"/>
  <c r="L40" i="9"/>
  <c r="K40" i="9"/>
  <c r="O39" i="9"/>
  <c r="N39" i="9"/>
  <c r="M39" i="9"/>
  <c r="L39" i="9"/>
  <c r="K39" i="9"/>
  <c r="O38" i="9"/>
  <c r="N38" i="9"/>
  <c r="M38" i="9"/>
  <c r="L38" i="9"/>
  <c r="K38" i="9"/>
  <c r="O37" i="9"/>
  <c r="N37" i="9"/>
  <c r="M37" i="9"/>
  <c r="L37" i="9"/>
  <c r="K37" i="9"/>
  <c r="O36" i="9"/>
  <c r="N36" i="9"/>
  <c r="M36" i="9"/>
  <c r="L36" i="9"/>
  <c r="K36" i="9"/>
  <c r="O35" i="9"/>
  <c r="N35" i="9"/>
  <c r="M35" i="9"/>
  <c r="L35" i="9"/>
  <c r="K35" i="9"/>
  <c r="O34" i="9"/>
  <c r="N34" i="9"/>
  <c r="M34" i="9"/>
  <c r="L34" i="9"/>
  <c r="K34" i="9"/>
  <c r="O33" i="9"/>
  <c r="N33" i="9"/>
  <c r="M33" i="9"/>
  <c r="L33" i="9"/>
  <c r="K33" i="9"/>
  <c r="O32" i="9"/>
  <c r="N32" i="9"/>
  <c r="M32" i="9"/>
  <c r="L32" i="9"/>
  <c r="K32" i="9"/>
  <c r="O31" i="9"/>
  <c r="N31" i="9"/>
  <c r="M31" i="9"/>
  <c r="L31" i="9"/>
  <c r="K31" i="9"/>
  <c r="O30" i="9"/>
  <c r="N30" i="9"/>
  <c r="M30" i="9"/>
  <c r="L30" i="9"/>
  <c r="K30" i="9"/>
  <c r="O29" i="9"/>
  <c r="N29" i="9"/>
  <c r="M29" i="9"/>
  <c r="L29" i="9"/>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O16" i="9"/>
  <c r="N16" i="9"/>
  <c r="M16" i="9"/>
  <c r="L16" i="9"/>
  <c r="K16" i="9"/>
  <c r="O15" i="9"/>
  <c r="N15" i="9"/>
  <c r="M15" i="9"/>
  <c r="L15" i="9"/>
  <c r="K15" i="9"/>
  <c r="O14" i="9"/>
  <c r="N14" i="9"/>
  <c r="M14" i="9"/>
  <c r="L14" i="9"/>
  <c r="K14" i="9"/>
  <c r="O13" i="9"/>
  <c r="N13" i="9"/>
  <c r="M13" i="9"/>
  <c r="L13" i="9"/>
  <c r="K13" i="9"/>
  <c r="O12" i="9"/>
  <c r="N12" i="9"/>
  <c r="M12" i="9"/>
  <c r="L12" i="9"/>
  <c r="K12" i="9"/>
  <c r="O11" i="9"/>
  <c r="N11" i="9"/>
  <c r="M11" i="9"/>
  <c r="L11" i="9"/>
  <c r="K11" i="9"/>
  <c r="O10" i="9"/>
  <c r="N10" i="9"/>
  <c r="M10" i="9"/>
  <c r="L10" i="9"/>
  <c r="K10" i="9"/>
  <c r="O9" i="9"/>
  <c r="N9" i="9"/>
  <c r="M9" i="9"/>
  <c r="L9" i="9"/>
  <c r="K9" i="9"/>
  <c r="O8" i="9"/>
  <c r="N8" i="9"/>
  <c r="M8" i="9"/>
  <c r="L8" i="9"/>
  <c r="K8" i="9"/>
  <c r="O7" i="9"/>
  <c r="N7" i="9"/>
  <c r="M7" i="9"/>
  <c r="L7" i="9"/>
  <c r="K7" i="9"/>
  <c r="O6" i="9"/>
  <c r="N6" i="9"/>
  <c r="M6" i="9"/>
  <c r="L6" i="9"/>
  <c r="K6" i="9"/>
  <c r="O5" i="9"/>
  <c r="N5" i="9"/>
  <c r="M5" i="9"/>
  <c r="L5" i="9"/>
  <c r="K5" i="9"/>
  <c r="O4" i="9"/>
  <c r="N4" i="9"/>
  <c r="M4" i="9"/>
  <c r="L4" i="9"/>
  <c r="K4" i="9"/>
  <c r="O145" i="8"/>
  <c r="N145" i="8"/>
  <c r="M145" i="8"/>
  <c r="L145" i="8"/>
  <c r="K145" i="8"/>
  <c r="O144" i="8"/>
  <c r="N144" i="8"/>
  <c r="M144" i="8"/>
  <c r="L144" i="8"/>
  <c r="K144" i="8"/>
  <c r="O143" i="8"/>
  <c r="N143" i="8"/>
  <c r="M143" i="8"/>
  <c r="L143" i="8"/>
  <c r="K143" i="8"/>
  <c r="O142" i="8"/>
  <c r="N142" i="8"/>
  <c r="M142" i="8"/>
  <c r="L142" i="8"/>
  <c r="K142" i="8"/>
  <c r="O141" i="8"/>
  <c r="N141" i="8"/>
  <c r="M141" i="8"/>
  <c r="L141" i="8"/>
  <c r="K141" i="8"/>
  <c r="O140" i="8"/>
  <c r="N140" i="8"/>
  <c r="M140" i="8"/>
  <c r="L140" i="8"/>
  <c r="K140" i="8"/>
  <c r="O139" i="8"/>
  <c r="N139" i="8"/>
  <c r="M139" i="8"/>
  <c r="L139" i="8"/>
  <c r="K139" i="8"/>
  <c r="O138" i="8"/>
  <c r="N138" i="8"/>
  <c r="M138" i="8"/>
  <c r="L138" i="8"/>
  <c r="K138" i="8"/>
  <c r="O137" i="8"/>
  <c r="N137" i="8"/>
  <c r="M137" i="8"/>
  <c r="L137" i="8"/>
  <c r="K137" i="8"/>
  <c r="O136" i="8"/>
  <c r="N136" i="8"/>
  <c r="M136" i="8"/>
  <c r="L136" i="8"/>
  <c r="K136" i="8"/>
  <c r="O135" i="8"/>
  <c r="N135" i="8"/>
  <c r="M135" i="8"/>
  <c r="L135" i="8"/>
  <c r="K135" i="8"/>
  <c r="O134" i="8"/>
  <c r="N134" i="8"/>
  <c r="M134" i="8"/>
  <c r="L134" i="8"/>
  <c r="K134" i="8"/>
  <c r="O133" i="8"/>
  <c r="N133" i="8"/>
  <c r="M133" i="8"/>
  <c r="L133" i="8"/>
  <c r="K133" i="8"/>
  <c r="O132" i="8"/>
  <c r="N132" i="8"/>
  <c r="M132" i="8"/>
  <c r="L132" i="8"/>
  <c r="K132" i="8"/>
  <c r="O131" i="8"/>
  <c r="N131" i="8"/>
  <c r="M131" i="8"/>
  <c r="L131" i="8"/>
  <c r="K131" i="8"/>
  <c r="O130" i="8"/>
  <c r="N130" i="8"/>
  <c r="M130" i="8"/>
  <c r="L130" i="8"/>
  <c r="K130" i="8"/>
  <c r="O129" i="8"/>
  <c r="N129" i="8"/>
  <c r="M129" i="8"/>
  <c r="L129" i="8"/>
  <c r="K129" i="8"/>
  <c r="O128" i="8"/>
  <c r="N128" i="8"/>
  <c r="M128" i="8"/>
  <c r="L128" i="8"/>
  <c r="K128" i="8"/>
  <c r="O127" i="8"/>
  <c r="N127" i="8"/>
  <c r="M127" i="8"/>
  <c r="L127" i="8"/>
  <c r="K127" i="8"/>
  <c r="O126" i="8"/>
  <c r="N126" i="8"/>
  <c r="M126" i="8"/>
  <c r="L126" i="8"/>
  <c r="K126" i="8"/>
  <c r="O125" i="8"/>
  <c r="N125" i="8"/>
  <c r="M125" i="8"/>
  <c r="L125" i="8"/>
  <c r="K125" i="8"/>
  <c r="O124" i="8"/>
  <c r="N124" i="8"/>
  <c r="M124" i="8"/>
  <c r="L124" i="8"/>
  <c r="K124" i="8"/>
  <c r="O123" i="8"/>
  <c r="N123" i="8"/>
  <c r="M123" i="8"/>
  <c r="L123" i="8"/>
  <c r="K123" i="8"/>
  <c r="O122" i="8"/>
  <c r="N122" i="8"/>
  <c r="M122" i="8"/>
  <c r="L122" i="8"/>
  <c r="K122" i="8"/>
  <c r="O121" i="8"/>
  <c r="N121" i="8"/>
  <c r="M121" i="8"/>
  <c r="L121" i="8"/>
  <c r="K121" i="8"/>
  <c r="O120" i="8"/>
  <c r="N120" i="8"/>
  <c r="M120" i="8"/>
  <c r="L120" i="8"/>
  <c r="K120" i="8"/>
  <c r="O119" i="8"/>
  <c r="N119" i="8"/>
  <c r="M119" i="8"/>
  <c r="L119" i="8"/>
  <c r="K119" i="8"/>
  <c r="O118" i="8"/>
  <c r="N118" i="8"/>
  <c r="M118" i="8"/>
  <c r="L118" i="8"/>
  <c r="K118" i="8"/>
  <c r="O117" i="8"/>
  <c r="N117" i="8"/>
  <c r="M117" i="8"/>
  <c r="L117" i="8"/>
  <c r="K117" i="8"/>
  <c r="O116" i="8"/>
  <c r="N116" i="8"/>
  <c r="M116" i="8"/>
  <c r="L116" i="8"/>
  <c r="K116" i="8"/>
  <c r="O115" i="8"/>
  <c r="N115" i="8"/>
  <c r="M115" i="8"/>
  <c r="L115" i="8"/>
  <c r="K115" i="8"/>
  <c r="O114" i="8"/>
  <c r="N114" i="8"/>
  <c r="M114" i="8"/>
  <c r="L114" i="8"/>
  <c r="K114" i="8"/>
  <c r="O113" i="8"/>
  <c r="N113" i="8"/>
  <c r="M113" i="8"/>
  <c r="L113" i="8"/>
  <c r="K113" i="8"/>
  <c r="O112" i="8"/>
  <c r="N112" i="8"/>
  <c r="M112" i="8"/>
  <c r="L112" i="8"/>
  <c r="K112" i="8"/>
  <c r="O111" i="8"/>
  <c r="N111" i="8"/>
  <c r="M111" i="8"/>
  <c r="L111" i="8"/>
  <c r="K111" i="8"/>
  <c r="O110" i="8"/>
  <c r="N110" i="8"/>
  <c r="M110" i="8"/>
  <c r="L110" i="8"/>
  <c r="K110" i="8"/>
  <c r="O109" i="8"/>
  <c r="N109" i="8"/>
  <c r="M109" i="8"/>
  <c r="L109" i="8"/>
  <c r="K109" i="8"/>
  <c r="O108" i="8"/>
  <c r="N108" i="8"/>
  <c r="M108" i="8"/>
  <c r="L108" i="8"/>
  <c r="K108" i="8"/>
  <c r="O107" i="8"/>
  <c r="N107" i="8"/>
  <c r="M107" i="8"/>
  <c r="L107" i="8"/>
  <c r="K107" i="8"/>
  <c r="O106" i="8"/>
  <c r="N106" i="8"/>
  <c r="M106" i="8"/>
  <c r="L106" i="8"/>
  <c r="K106" i="8"/>
  <c r="O105" i="8"/>
  <c r="N105" i="8"/>
  <c r="M105" i="8"/>
  <c r="L105" i="8"/>
  <c r="K105" i="8"/>
  <c r="O104" i="8"/>
  <c r="N104" i="8"/>
  <c r="M104" i="8"/>
  <c r="L104" i="8"/>
  <c r="K104" i="8"/>
  <c r="O103" i="8"/>
  <c r="N103" i="8"/>
  <c r="M103" i="8"/>
  <c r="L103" i="8"/>
  <c r="K103" i="8"/>
  <c r="O102" i="8"/>
  <c r="N102" i="8"/>
  <c r="M102" i="8"/>
  <c r="L102" i="8"/>
  <c r="K102" i="8"/>
  <c r="O101" i="8"/>
  <c r="N101" i="8"/>
  <c r="M101" i="8"/>
  <c r="L101" i="8"/>
  <c r="K101" i="8"/>
  <c r="O100" i="8"/>
  <c r="N100" i="8"/>
  <c r="M100" i="8"/>
  <c r="L100" i="8"/>
  <c r="K100" i="8"/>
  <c r="O99" i="8"/>
  <c r="N99" i="8"/>
  <c r="M99" i="8"/>
  <c r="L99" i="8"/>
  <c r="K99" i="8"/>
  <c r="O98" i="8"/>
  <c r="N98" i="8"/>
  <c r="M98" i="8"/>
  <c r="L98" i="8"/>
  <c r="K98" i="8"/>
  <c r="O97" i="8"/>
  <c r="N97" i="8"/>
  <c r="M97" i="8"/>
  <c r="L97" i="8"/>
  <c r="K97" i="8"/>
  <c r="O96" i="8"/>
  <c r="N96" i="8"/>
  <c r="M96" i="8"/>
  <c r="L96" i="8"/>
  <c r="K96" i="8"/>
  <c r="O95" i="8"/>
  <c r="N95" i="8"/>
  <c r="M95" i="8"/>
  <c r="L95" i="8"/>
  <c r="K95" i="8"/>
  <c r="O94" i="8"/>
  <c r="N94" i="8"/>
  <c r="M94" i="8"/>
  <c r="L94" i="8"/>
  <c r="K94" i="8"/>
  <c r="O93" i="8"/>
  <c r="N93" i="8"/>
  <c r="M93" i="8"/>
  <c r="L93" i="8"/>
  <c r="K93" i="8"/>
  <c r="O92" i="8"/>
  <c r="N92" i="8"/>
  <c r="M92" i="8"/>
  <c r="L92" i="8"/>
  <c r="K92" i="8"/>
  <c r="O91" i="8"/>
  <c r="N91" i="8"/>
  <c r="M91" i="8"/>
  <c r="L91" i="8"/>
  <c r="K91" i="8"/>
  <c r="O90" i="8"/>
  <c r="N90" i="8"/>
  <c r="M90" i="8"/>
  <c r="L90" i="8"/>
  <c r="K90" i="8"/>
  <c r="O89" i="8"/>
  <c r="N89" i="8"/>
  <c r="M89" i="8"/>
  <c r="L89" i="8"/>
  <c r="K89" i="8"/>
  <c r="O88" i="8"/>
  <c r="N88" i="8"/>
  <c r="M88" i="8"/>
  <c r="L88" i="8"/>
  <c r="K88" i="8"/>
  <c r="O87" i="8"/>
  <c r="N87" i="8"/>
  <c r="M87" i="8"/>
  <c r="L87" i="8"/>
  <c r="K87" i="8"/>
  <c r="O86" i="8"/>
  <c r="N86" i="8"/>
  <c r="M86" i="8"/>
  <c r="L86" i="8"/>
  <c r="K86" i="8"/>
  <c r="O85" i="8"/>
  <c r="N85" i="8"/>
  <c r="M85" i="8"/>
  <c r="L85" i="8"/>
  <c r="K85" i="8"/>
  <c r="O84" i="8"/>
  <c r="N84" i="8"/>
  <c r="M84" i="8"/>
  <c r="L84" i="8"/>
  <c r="K84" i="8"/>
  <c r="O83" i="8"/>
  <c r="N83" i="8"/>
  <c r="M83" i="8"/>
  <c r="L83" i="8"/>
  <c r="K83" i="8"/>
  <c r="O82" i="8"/>
  <c r="N82" i="8"/>
  <c r="M82" i="8"/>
  <c r="L82" i="8"/>
  <c r="K82" i="8"/>
  <c r="O81" i="8"/>
  <c r="N81" i="8"/>
  <c r="M81" i="8"/>
  <c r="L81" i="8"/>
  <c r="K81" i="8"/>
  <c r="O80" i="8"/>
  <c r="N80" i="8"/>
  <c r="M80" i="8"/>
  <c r="L80" i="8"/>
  <c r="K80" i="8"/>
  <c r="O79" i="8"/>
  <c r="N79" i="8"/>
  <c r="M79" i="8"/>
  <c r="L79" i="8"/>
  <c r="K79" i="8"/>
  <c r="O78" i="8"/>
  <c r="N78" i="8"/>
  <c r="M78" i="8"/>
  <c r="L78" i="8"/>
  <c r="K78" i="8"/>
  <c r="O77" i="8"/>
  <c r="N77" i="8"/>
  <c r="M77" i="8"/>
  <c r="L77" i="8"/>
  <c r="K77" i="8"/>
  <c r="O76" i="8"/>
  <c r="N76" i="8"/>
  <c r="M76" i="8"/>
  <c r="L76" i="8"/>
  <c r="K76" i="8"/>
  <c r="O75" i="8"/>
  <c r="N75" i="8"/>
  <c r="M75" i="8"/>
  <c r="L75" i="8"/>
  <c r="K75" i="8"/>
  <c r="O74" i="8"/>
  <c r="N74" i="8"/>
  <c r="M74" i="8"/>
  <c r="L74" i="8"/>
  <c r="K74" i="8"/>
  <c r="O73" i="8"/>
  <c r="N73" i="8"/>
  <c r="M73" i="8"/>
  <c r="L73" i="8"/>
  <c r="K73" i="8"/>
  <c r="O72" i="8"/>
  <c r="N72" i="8"/>
  <c r="M72" i="8"/>
  <c r="L72" i="8"/>
  <c r="K72" i="8"/>
  <c r="O71" i="8"/>
  <c r="N71" i="8"/>
  <c r="M71" i="8"/>
  <c r="L71" i="8"/>
  <c r="K71" i="8"/>
  <c r="O70" i="8"/>
  <c r="N70" i="8"/>
  <c r="M70" i="8"/>
  <c r="L70" i="8"/>
  <c r="K70" i="8"/>
  <c r="O69" i="8"/>
  <c r="N69" i="8"/>
  <c r="M69" i="8"/>
  <c r="L69" i="8"/>
  <c r="K69" i="8"/>
  <c r="O68" i="8"/>
  <c r="N68" i="8"/>
  <c r="M68" i="8"/>
  <c r="L68" i="8"/>
  <c r="K68" i="8"/>
  <c r="O67" i="8"/>
  <c r="N67" i="8"/>
  <c r="M67" i="8"/>
  <c r="L67" i="8"/>
  <c r="K67" i="8"/>
  <c r="O66" i="8"/>
  <c r="N66" i="8"/>
  <c r="M66" i="8"/>
  <c r="L66" i="8"/>
  <c r="K66" i="8"/>
  <c r="O65" i="8"/>
  <c r="N65" i="8"/>
  <c r="M65" i="8"/>
  <c r="L65" i="8"/>
  <c r="K65" i="8"/>
  <c r="O64" i="8"/>
  <c r="N64" i="8"/>
  <c r="M64" i="8"/>
  <c r="L64" i="8"/>
  <c r="K64" i="8"/>
  <c r="O63" i="8"/>
  <c r="N63" i="8"/>
  <c r="L63" i="8"/>
  <c r="O62" i="8"/>
  <c r="N62" i="8"/>
  <c r="M62" i="8"/>
  <c r="L62" i="8"/>
  <c r="K62" i="8"/>
  <c r="O61" i="8"/>
  <c r="N61" i="8"/>
  <c r="M61" i="8"/>
  <c r="L61" i="8"/>
  <c r="K61" i="8"/>
  <c r="O60" i="8"/>
  <c r="N60" i="8"/>
  <c r="M60" i="8"/>
  <c r="L60" i="8"/>
  <c r="K60" i="8"/>
  <c r="O59" i="8"/>
  <c r="N59" i="8"/>
  <c r="M59" i="8"/>
  <c r="L59" i="8"/>
  <c r="K59" i="8"/>
  <c r="O58" i="8"/>
  <c r="N58" i="8"/>
  <c r="M58" i="8"/>
  <c r="L58" i="8"/>
  <c r="K58" i="8"/>
  <c r="O57" i="8"/>
  <c r="N57" i="8"/>
  <c r="M57" i="8"/>
  <c r="L57" i="8"/>
  <c r="K57" i="8"/>
  <c r="O56" i="8"/>
  <c r="N56" i="8"/>
  <c r="M56" i="8"/>
  <c r="L56" i="8"/>
  <c r="K56" i="8"/>
  <c r="O55" i="8"/>
  <c r="N55" i="8"/>
  <c r="M55" i="8"/>
  <c r="L55" i="8"/>
  <c r="K55" i="8"/>
  <c r="O54" i="8"/>
  <c r="N54" i="8"/>
  <c r="M54" i="8"/>
  <c r="L54" i="8"/>
  <c r="K54" i="8"/>
  <c r="O53" i="8"/>
  <c r="N53" i="8"/>
  <c r="M53" i="8"/>
  <c r="L53" i="8"/>
  <c r="K53" i="8"/>
  <c r="O52" i="8"/>
  <c r="N52" i="8"/>
  <c r="M52" i="8"/>
  <c r="L52" i="8"/>
  <c r="K52" i="8"/>
  <c r="O51" i="8"/>
  <c r="N51" i="8"/>
  <c r="M51" i="8"/>
  <c r="L51" i="8"/>
  <c r="K51" i="8"/>
  <c r="O50" i="8"/>
  <c r="N50" i="8"/>
  <c r="M50" i="8"/>
  <c r="L50" i="8"/>
  <c r="K50" i="8"/>
  <c r="O49" i="8"/>
  <c r="N49" i="8"/>
  <c r="M49" i="8"/>
  <c r="L49" i="8"/>
  <c r="K49" i="8"/>
  <c r="O48" i="8"/>
  <c r="N48" i="8"/>
  <c r="M48" i="8"/>
  <c r="L48" i="8"/>
  <c r="K48" i="8"/>
  <c r="O47" i="8"/>
  <c r="N47" i="8"/>
  <c r="M47" i="8"/>
  <c r="L47" i="8"/>
  <c r="K47" i="8"/>
  <c r="O46" i="8"/>
  <c r="N46" i="8"/>
  <c r="M46" i="8"/>
  <c r="L46" i="8"/>
  <c r="K46" i="8"/>
  <c r="O45" i="8"/>
  <c r="N45" i="8"/>
  <c r="M45" i="8"/>
  <c r="L45" i="8"/>
  <c r="K45" i="8"/>
  <c r="O44" i="8"/>
  <c r="N44" i="8"/>
  <c r="M44" i="8"/>
  <c r="L44" i="8"/>
  <c r="K44" i="8"/>
  <c r="O43" i="8"/>
  <c r="N43" i="8"/>
  <c r="M43" i="8"/>
  <c r="L43" i="8"/>
  <c r="K43" i="8"/>
  <c r="O42" i="8"/>
  <c r="N42" i="8"/>
  <c r="M42" i="8"/>
  <c r="L42" i="8"/>
  <c r="K42" i="8"/>
  <c r="O41" i="8"/>
  <c r="N41" i="8"/>
  <c r="M41" i="8"/>
  <c r="L41" i="8"/>
  <c r="K41" i="8"/>
  <c r="O40" i="8"/>
  <c r="N40" i="8"/>
  <c r="M40" i="8"/>
  <c r="L40" i="8"/>
  <c r="K40" i="8"/>
  <c r="O39" i="8"/>
  <c r="N39" i="8"/>
  <c r="M39" i="8"/>
  <c r="L39" i="8"/>
  <c r="K39" i="8"/>
  <c r="O38" i="8"/>
  <c r="N38" i="8"/>
  <c r="M38" i="8"/>
  <c r="L38" i="8"/>
  <c r="K38" i="8"/>
  <c r="O37" i="8"/>
  <c r="N37" i="8"/>
  <c r="M37" i="8"/>
  <c r="L37" i="8"/>
  <c r="K37" i="8"/>
  <c r="O36" i="8"/>
  <c r="N36" i="8"/>
  <c r="M36" i="8"/>
  <c r="L36" i="8"/>
  <c r="K36" i="8"/>
  <c r="O35" i="8"/>
  <c r="N35" i="8"/>
  <c r="M35" i="8"/>
  <c r="L35" i="8"/>
  <c r="K35" i="8"/>
  <c r="O34" i="8"/>
  <c r="N34" i="8"/>
  <c r="M34" i="8"/>
  <c r="L34" i="8"/>
  <c r="K34" i="8"/>
  <c r="O33" i="8"/>
  <c r="N33" i="8"/>
  <c r="M33" i="8"/>
  <c r="L33" i="8"/>
  <c r="K33" i="8"/>
  <c r="O32" i="8"/>
  <c r="N32" i="8"/>
  <c r="M32" i="8"/>
  <c r="L32" i="8"/>
  <c r="K32" i="8"/>
  <c r="O31" i="8"/>
  <c r="N31" i="8"/>
  <c r="M31" i="8"/>
  <c r="L31" i="8"/>
  <c r="K31" i="8"/>
  <c r="O30" i="8"/>
  <c r="N30" i="8"/>
  <c r="M30" i="8"/>
  <c r="L30" i="8"/>
  <c r="K30" i="8"/>
  <c r="O29" i="8"/>
  <c r="N29" i="8"/>
  <c r="M29" i="8"/>
  <c r="L29" i="8"/>
  <c r="K29" i="8"/>
  <c r="O28" i="8"/>
  <c r="N28" i="8"/>
  <c r="M28" i="8"/>
  <c r="L28" i="8"/>
  <c r="K28" i="8"/>
  <c r="O27" i="8"/>
  <c r="N27" i="8"/>
  <c r="M27" i="8"/>
  <c r="L27" i="8"/>
  <c r="K27" i="8"/>
  <c r="O26" i="8"/>
  <c r="N26" i="8"/>
  <c r="M26" i="8"/>
  <c r="L26" i="8"/>
  <c r="K26" i="8"/>
  <c r="O25" i="8"/>
  <c r="N25" i="8"/>
  <c r="M25" i="8"/>
  <c r="L25" i="8"/>
  <c r="K25" i="8"/>
  <c r="O24" i="8"/>
  <c r="N24" i="8"/>
  <c r="M24" i="8"/>
  <c r="L24" i="8"/>
  <c r="K24" i="8"/>
  <c r="O23" i="8"/>
  <c r="N23" i="8"/>
  <c r="M23" i="8"/>
  <c r="L23" i="8"/>
  <c r="K23" i="8"/>
  <c r="O22" i="8"/>
  <c r="N22" i="8"/>
  <c r="M22" i="8"/>
  <c r="L22" i="8"/>
  <c r="K22" i="8"/>
  <c r="O21" i="8"/>
  <c r="N21" i="8"/>
  <c r="M21" i="8"/>
  <c r="L21" i="8"/>
  <c r="K21" i="8"/>
  <c r="O20" i="8"/>
  <c r="N20" i="8"/>
  <c r="M20" i="8"/>
  <c r="L20" i="8"/>
  <c r="K20" i="8"/>
  <c r="O19" i="8"/>
  <c r="N19" i="8"/>
  <c r="M19" i="8"/>
  <c r="L19" i="8"/>
  <c r="K19" i="8"/>
  <c r="O18" i="8"/>
  <c r="N18" i="8"/>
  <c r="M18" i="8"/>
  <c r="L18" i="8"/>
  <c r="K18" i="8"/>
  <c r="O17" i="8"/>
  <c r="N17" i="8"/>
  <c r="M17" i="8"/>
  <c r="L17" i="8"/>
  <c r="K17" i="8"/>
  <c r="O16" i="8"/>
  <c r="N16" i="8"/>
  <c r="M16" i="8"/>
  <c r="L16" i="8"/>
  <c r="K16" i="8"/>
  <c r="O15" i="8"/>
  <c r="N15" i="8"/>
  <c r="M15" i="8"/>
  <c r="L15" i="8"/>
  <c r="K15" i="8"/>
  <c r="O14" i="8"/>
  <c r="N14" i="8"/>
  <c r="M14" i="8"/>
  <c r="L14" i="8"/>
  <c r="K14" i="8"/>
  <c r="O13" i="8"/>
  <c r="N13" i="8"/>
  <c r="M13" i="8"/>
  <c r="L13" i="8"/>
  <c r="K13" i="8"/>
  <c r="O12" i="8"/>
  <c r="N12" i="8"/>
  <c r="M12" i="8"/>
  <c r="L12" i="8"/>
  <c r="K12" i="8"/>
  <c r="O11" i="8"/>
  <c r="N11" i="8"/>
  <c r="M11" i="8"/>
  <c r="L11" i="8"/>
  <c r="K11" i="8"/>
  <c r="O10" i="8"/>
  <c r="N10" i="8"/>
  <c r="M10" i="8"/>
  <c r="L10" i="8"/>
  <c r="K10" i="8"/>
  <c r="O9" i="8"/>
  <c r="N9" i="8"/>
  <c r="M9" i="8"/>
  <c r="L9" i="8"/>
  <c r="K9" i="8"/>
  <c r="O8" i="8"/>
  <c r="N8" i="8"/>
  <c r="M8" i="8"/>
  <c r="L8" i="8"/>
  <c r="K8" i="8"/>
  <c r="O7" i="8"/>
  <c r="N7" i="8"/>
  <c r="M7" i="8"/>
  <c r="L7" i="8"/>
  <c r="K7" i="8"/>
  <c r="O6" i="8"/>
  <c r="N6" i="8"/>
  <c r="M6" i="8"/>
  <c r="L6" i="8"/>
  <c r="K6" i="8"/>
  <c r="O5" i="8"/>
  <c r="N5" i="8"/>
  <c r="M5" i="8"/>
  <c r="L5" i="8"/>
  <c r="K5" i="8"/>
  <c r="O4" i="8"/>
  <c r="N4" i="8"/>
  <c r="M4" i="8"/>
  <c r="L4" i="8"/>
  <c r="K4" i="8"/>
  <c r="O145" i="7"/>
  <c r="N145" i="7"/>
  <c r="M145" i="7"/>
  <c r="L145" i="7"/>
  <c r="K145" i="7"/>
  <c r="O144" i="7"/>
  <c r="N144" i="7"/>
  <c r="M144" i="7"/>
  <c r="L144" i="7"/>
  <c r="K144" i="7"/>
  <c r="O143" i="7"/>
  <c r="N143" i="7"/>
  <c r="M143" i="7"/>
  <c r="L143" i="7"/>
  <c r="K143" i="7"/>
  <c r="O142" i="7"/>
  <c r="N142" i="7"/>
  <c r="M142" i="7"/>
  <c r="L142" i="7"/>
  <c r="K142" i="7"/>
  <c r="O141" i="7"/>
  <c r="N141" i="7"/>
  <c r="M141" i="7"/>
  <c r="L141" i="7"/>
  <c r="K141" i="7"/>
  <c r="O140" i="7"/>
  <c r="N140" i="7"/>
  <c r="M140" i="7"/>
  <c r="L140" i="7"/>
  <c r="K140" i="7"/>
  <c r="O139" i="7"/>
  <c r="N139" i="7"/>
  <c r="M139" i="7"/>
  <c r="L139" i="7"/>
  <c r="K139" i="7"/>
  <c r="O138" i="7"/>
  <c r="N138" i="7"/>
  <c r="M138" i="7"/>
  <c r="L138" i="7"/>
  <c r="K138" i="7"/>
  <c r="O137" i="7"/>
  <c r="N137" i="7"/>
  <c r="M137" i="7"/>
  <c r="L137" i="7"/>
  <c r="K137" i="7"/>
  <c r="O136" i="7"/>
  <c r="N136" i="7"/>
  <c r="M136" i="7"/>
  <c r="L136" i="7"/>
  <c r="K136" i="7"/>
  <c r="O135" i="7"/>
  <c r="N135" i="7"/>
  <c r="M135" i="7"/>
  <c r="L135" i="7"/>
  <c r="K135" i="7"/>
  <c r="O134" i="7"/>
  <c r="N134" i="7"/>
  <c r="M134" i="7"/>
  <c r="L134" i="7"/>
  <c r="K134" i="7"/>
  <c r="O133" i="7"/>
  <c r="N133" i="7"/>
  <c r="M133" i="7"/>
  <c r="L133" i="7"/>
  <c r="K133" i="7"/>
  <c r="O132" i="7"/>
  <c r="N132" i="7"/>
  <c r="M132" i="7"/>
  <c r="L132" i="7"/>
  <c r="K132" i="7"/>
  <c r="O131" i="7"/>
  <c r="N131" i="7"/>
  <c r="M131" i="7"/>
  <c r="L131" i="7"/>
  <c r="K131" i="7"/>
  <c r="O130" i="7"/>
  <c r="N130" i="7"/>
  <c r="M130" i="7"/>
  <c r="L130" i="7"/>
  <c r="K130" i="7"/>
  <c r="O129" i="7"/>
  <c r="N129" i="7"/>
  <c r="M129" i="7"/>
  <c r="L129" i="7"/>
  <c r="K129" i="7"/>
  <c r="O128" i="7"/>
  <c r="N128" i="7"/>
  <c r="M128" i="7"/>
  <c r="L128" i="7"/>
  <c r="K128" i="7"/>
  <c r="O127" i="7"/>
  <c r="N127" i="7"/>
  <c r="M127" i="7"/>
  <c r="L127" i="7"/>
  <c r="K127" i="7"/>
  <c r="O126" i="7"/>
  <c r="N126" i="7"/>
  <c r="M126" i="7"/>
  <c r="L126" i="7"/>
  <c r="K126" i="7"/>
  <c r="O125" i="7"/>
  <c r="N125" i="7"/>
  <c r="M125" i="7"/>
  <c r="L125" i="7"/>
  <c r="K125" i="7"/>
  <c r="O124" i="7"/>
  <c r="N124" i="7"/>
  <c r="M124" i="7"/>
  <c r="L124" i="7"/>
  <c r="K124" i="7"/>
  <c r="O123" i="7"/>
  <c r="N123" i="7"/>
  <c r="M123" i="7"/>
  <c r="L123" i="7"/>
  <c r="K123" i="7"/>
  <c r="O122" i="7"/>
  <c r="N122" i="7"/>
  <c r="M122" i="7"/>
  <c r="L122" i="7"/>
  <c r="K122" i="7"/>
  <c r="O121" i="7"/>
  <c r="N121" i="7"/>
  <c r="M121" i="7"/>
  <c r="L121" i="7"/>
  <c r="K121" i="7"/>
  <c r="O120" i="7"/>
  <c r="N120" i="7"/>
  <c r="M120" i="7"/>
  <c r="L120" i="7"/>
  <c r="K120" i="7"/>
  <c r="O119" i="7"/>
  <c r="N119" i="7"/>
  <c r="M119" i="7"/>
  <c r="L119" i="7"/>
  <c r="K119" i="7"/>
  <c r="O118" i="7"/>
  <c r="N118" i="7"/>
  <c r="M118" i="7"/>
  <c r="L118" i="7"/>
  <c r="K118" i="7"/>
  <c r="O117" i="7"/>
  <c r="N117" i="7"/>
  <c r="M117" i="7"/>
  <c r="L117" i="7"/>
  <c r="K117" i="7"/>
  <c r="O116" i="7"/>
  <c r="N116" i="7"/>
  <c r="M116" i="7"/>
  <c r="L116" i="7"/>
  <c r="K116" i="7"/>
  <c r="O115" i="7"/>
  <c r="N115" i="7"/>
  <c r="M115" i="7"/>
  <c r="L115" i="7"/>
  <c r="K115" i="7"/>
  <c r="O114" i="7"/>
  <c r="N114" i="7"/>
  <c r="M114" i="7"/>
  <c r="L114" i="7"/>
  <c r="K114" i="7"/>
  <c r="O113" i="7"/>
  <c r="N113" i="7"/>
  <c r="M113" i="7"/>
  <c r="L113" i="7"/>
  <c r="K113" i="7"/>
  <c r="O112" i="7"/>
  <c r="N112" i="7"/>
  <c r="M112" i="7"/>
  <c r="L112" i="7"/>
  <c r="K112" i="7"/>
  <c r="O111" i="7"/>
  <c r="N111" i="7"/>
  <c r="M111" i="7"/>
  <c r="L111" i="7"/>
  <c r="K111" i="7"/>
  <c r="O110" i="7"/>
  <c r="N110" i="7"/>
  <c r="M110" i="7"/>
  <c r="L110" i="7"/>
  <c r="K110" i="7"/>
  <c r="O109" i="7"/>
  <c r="N109" i="7"/>
  <c r="M109" i="7"/>
  <c r="L109" i="7"/>
  <c r="K109" i="7"/>
  <c r="O108" i="7"/>
  <c r="N108" i="7"/>
  <c r="M108" i="7"/>
  <c r="L108" i="7"/>
  <c r="K108" i="7"/>
  <c r="O107" i="7"/>
  <c r="N107" i="7"/>
  <c r="M107" i="7"/>
  <c r="L107" i="7"/>
  <c r="K107" i="7"/>
  <c r="O106" i="7"/>
  <c r="N106" i="7"/>
  <c r="M106" i="7"/>
  <c r="L106" i="7"/>
  <c r="K106" i="7"/>
  <c r="O105" i="7"/>
  <c r="N105" i="7"/>
  <c r="M105" i="7"/>
  <c r="L105" i="7"/>
  <c r="K105" i="7"/>
  <c r="O104" i="7"/>
  <c r="N104" i="7"/>
  <c r="M104" i="7"/>
  <c r="L104" i="7"/>
  <c r="K104" i="7"/>
  <c r="O103" i="7"/>
  <c r="N103" i="7"/>
  <c r="M103" i="7"/>
  <c r="L103" i="7"/>
  <c r="K103" i="7"/>
  <c r="O102" i="7"/>
  <c r="N102" i="7"/>
  <c r="M102" i="7"/>
  <c r="L102" i="7"/>
  <c r="K102" i="7"/>
  <c r="O101" i="7"/>
  <c r="N101" i="7"/>
  <c r="M101" i="7"/>
  <c r="L101" i="7"/>
  <c r="K101" i="7"/>
  <c r="O100" i="7"/>
  <c r="N100" i="7"/>
  <c r="M100" i="7"/>
  <c r="L100" i="7"/>
  <c r="K100" i="7"/>
  <c r="O99" i="7"/>
  <c r="N99" i="7"/>
  <c r="M99" i="7"/>
  <c r="L99" i="7"/>
  <c r="K99" i="7"/>
  <c r="O98" i="7"/>
  <c r="N98" i="7"/>
  <c r="M98" i="7"/>
  <c r="L98" i="7"/>
  <c r="K98" i="7"/>
  <c r="O97" i="7"/>
  <c r="N97" i="7"/>
  <c r="M97" i="7"/>
  <c r="L97" i="7"/>
  <c r="K97" i="7"/>
  <c r="O96" i="7"/>
  <c r="N96" i="7"/>
  <c r="M96" i="7"/>
  <c r="L96" i="7"/>
  <c r="K96" i="7"/>
  <c r="O95" i="7"/>
  <c r="N95" i="7"/>
  <c r="M95" i="7"/>
  <c r="L95" i="7"/>
  <c r="K95" i="7"/>
  <c r="O94" i="7"/>
  <c r="N94" i="7"/>
  <c r="M94" i="7"/>
  <c r="L94" i="7"/>
  <c r="K94" i="7"/>
  <c r="O93" i="7"/>
  <c r="N93" i="7"/>
  <c r="M93" i="7"/>
  <c r="L93" i="7"/>
  <c r="K93" i="7"/>
  <c r="O92" i="7"/>
  <c r="N92" i="7"/>
  <c r="M92" i="7"/>
  <c r="L92" i="7"/>
  <c r="K92" i="7"/>
  <c r="O91" i="7"/>
  <c r="N91" i="7"/>
  <c r="M91" i="7"/>
  <c r="L91" i="7"/>
  <c r="K91" i="7"/>
  <c r="O90" i="7"/>
  <c r="N90" i="7"/>
  <c r="M90" i="7"/>
  <c r="L90" i="7"/>
  <c r="K90" i="7"/>
  <c r="O89" i="7"/>
  <c r="N89" i="7"/>
  <c r="M89" i="7"/>
  <c r="L89" i="7"/>
  <c r="K89" i="7"/>
  <c r="O88" i="7"/>
  <c r="N88" i="7"/>
  <c r="M88" i="7"/>
  <c r="L88" i="7"/>
  <c r="K88" i="7"/>
  <c r="O87" i="7"/>
  <c r="N87" i="7"/>
  <c r="M87" i="7"/>
  <c r="L87" i="7"/>
  <c r="K87" i="7"/>
  <c r="O86" i="7"/>
  <c r="N86" i="7"/>
  <c r="M86" i="7"/>
  <c r="L86" i="7"/>
  <c r="K86" i="7"/>
  <c r="O85" i="7"/>
  <c r="N85" i="7"/>
  <c r="M85" i="7"/>
  <c r="L85" i="7"/>
  <c r="K85" i="7"/>
  <c r="O84" i="7"/>
  <c r="N84" i="7"/>
  <c r="M84" i="7"/>
  <c r="L84" i="7"/>
  <c r="K84" i="7"/>
  <c r="O83" i="7"/>
  <c r="N83" i="7"/>
  <c r="M83" i="7"/>
  <c r="L83" i="7"/>
  <c r="K83" i="7"/>
  <c r="O82" i="7"/>
  <c r="N82" i="7"/>
  <c r="M82" i="7"/>
  <c r="L82" i="7"/>
  <c r="K82" i="7"/>
  <c r="O81" i="7"/>
  <c r="N81" i="7"/>
  <c r="M81" i="7"/>
  <c r="L81" i="7"/>
  <c r="K81" i="7"/>
  <c r="O80" i="7"/>
  <c r="N80" i="7"/>
  <c r="M80" i="7"/>
  <c r="L80" i="7"/>
  <c r="K80" i="7"/>
  <c r="O79" i="7"/>
  <c r="N79" i="7"/>
  <c r="M79" i="7"/>
  <c r="L79" i="7"/>
  <c r="K79" i="7"/>
  <c r="O78" i="7"/>
  <c r="N78" i="7"/>
  <c r="M78" i="7"/>
  <c r="L78" i="7"/>
  <c r="K78" i="7"/>
  <c r="O77" i="7"/>
  <c r="N77" i="7"/>
  <c r="M77" i="7"/>
  <c r="L77" i="7"/>
  <c r="K77" i="7"/>
  <c r="O76" i="7"/>
  <c r="N76" i="7"/>
  <c r="M76" i="7"/>
  <c r="L76" i="7"/>
  <c r="K76" i="7"/>
  <c r="O75" i="7"/>
  <c r="N75" i="7"/>
  <c r="M75" i="7"/>
  <c r="L75" i="7"/>
  <c r="K75" i="7"/>
  <c r="O74" i="7"/>
  <c r="N74" i="7"/>
  <c r="M74" i="7"/>
  <c r="L74" i="7"/>
  <c r="K74" i="7"/>
  <c r="O73" i="7"/>
  <c r="N73" i="7"/>
  <c r="M73" i="7"/>
  <c r="L73" i="7"/>
  <c r="K73" i="7"/>
  <c r="O72" i="7"/>
  <c r="N72" i="7"/>
  <c r="M72" i="7"/>
  <c r="L72" i="7"/>
  <c r="K72" i="7"/>
  <c r="O71" i="7"/>
  <c r="N71" i="7"/>
  <c r="M71" i="7"/>
  <c r="L71" i="7"/>
  <c r="K71" i="7"/>
  <c r="O70" i="7"/>
  <c r="N70" i="7"/>
  <c r="M70" i="7"/>
  <c r="L70" i="7"/>
  <c r="K70" i="7"/>
  <c r="O69" i="7"/>
  <c r="N69" i="7"/>
  <c r="M69" i="7"/>
  <c r="L69" i="7"/>
  <c r="K69" i="7"/>
  <c r="O68" i="7"/>
  <c r="N68" i="7"/>
  <c r="M68" i="7"/>
  <c r="L68" i="7"/>
  <c r="K68" i="7"/>
  <c r="O67" i="7"/>
  <c r="N67" i="7"/>
  <c r="M67" i="7"/>
  <c r="L67" i="7"/>
  <c r="K67" i="7"/>
  <c r="O66" i="7"/>
  <c r="N66" i="7"/>
  <c r="M66" i="7"/>
  <c r="L66" i="7"/>
  <c r="K66" i="7"/>
  <c r="O65" i="7"/>
  <c r="N65" i="7"/>
  <c r="M65" i="7"/>
  <c r="L65" i="7"/>
  <c r="K65" i="7"/>
  <c r="O64" i="7"/>
  <c r="N64" i="7"/>
  <c r="M64" i="7"/>
  <c r="L64" i="7"/>
  <c r="K64" i="7"/>
  <c r="O63" i="7"/>
  <c r="N63" i="7"/>
  <c r="M63" i="7"/>
  <c r="L63" i="7"/>
  <c r="K63" i="7"/>
  <c r="O62" i="7"/>
  <c r="N62" i="7"/>
  <c r="M62" i="7"/>
  <c r="L62" i="7"/>
  <c r="K62" i="7"/>
  <c r="O61" i="7"/>
  <c r="N61" i="7"/>
  <c r="M61" i="7"/>
  <c r="L61" i="7"/>
  <c r="K61" i="7"/>
  <c r="O60" i="7"/>
  <c r="N60" i="7"/>
  <c r="M60" i="7"/>
  <c r="L60" i="7"/>
  <c r="K60" i="7"/>
  <c r="O59" i="7"/>
  <c r="N59" i="7"/>
  <c r="M59" i="7"/>
  <c r="L59" i="7"/>
  <c r="K59" i="7"/>
  <c r="O58" i="7"/>
  <c r="N58" i="7"/>
  <c r="M58" i="7"/>
  <c r="L58" i="7"/>
  <c r="K58" i="7"/>
  <c r="O57" i="7"/>
  <c r="N57" i="7"/>
  <c r="M57" i="7"/>
  <c r="L57" i="7"/>
  <c r="K57" i="7"/>
  <c r="O56" i="7"/>
  <c r="N56" i="7"/>
  <c r="M56" i="7"/>
  <c r="L56" i="7"/>
  <c r="K56" i="7"/>
  <c r="O55" i="7"/>
  <c r="N55" i="7"/>
  <c r="M55" i="7"/>
  <c r="L55" i="7"/>
  <c r="K55" i="7"/>
  <c r="O54" i="7"/>
  <c r="N54" i="7"/>
  <c r="M54" i="7"/>
  <c r="L54" i="7"/>
  <c r="K54" i="7"/>
  <c r="O53" i="7"/>
  <c r="N53" i="7"/>
  <c r="M53" i="7"/>
  <c r="L53" i="7"/>
  <c r="K53" i="7"/>
  <c r="O52" i="7"/>
  <c r="N52" i="7"/>
  <c r="M52" i="7"/>
  <c r="L52" i="7"/>
  <c r="K52" i="7"/>
  <c r="O51" i="7"/>
  <c r="N51" i="7"/>
  <c r="M51" i="7"/>
  <c r="L51" i="7"/>
  <c r="K51" i="7"/>
  <c r="O50" i="7"/>
  <c r="N50" i="7"/>
  <c r="M50" i="7"/>
  <c r="L50" i="7"/>
  <c r="K50" i="7"/>
  <c r="O49" i="7"/>
  <c r="N49" i="7"/>
  <c r="M49" i="7"/>
  <c r="L49" i="7"/>
  <c r="K49" i="7"/>
  <c r="O48" i="7"/>
  <c r="N48" i="7"/>
  <c r="M48" i="7"/>
  <c r="L48" i="7"/>
  <c r="K48" i="7"/>
  <c r="O47" i="7"/>
  <c r="N47" i="7"/>
  <c r="M47" i="7"/>
  <c r="L47" i="7"/>
  <c r="K47" i="7"/>
  <c r="O46" i="7"/>
  <c r="N46" i="7"/>
  <c r="M46" i="7"/>
  <c r="L46" i="7"/>
  <c r="K46" i="7"/>
  <c r="O45" i="7"/>
  <c r="N45" i="7"/>
  <c r="M45" i="7"/>
  <c r="L45" i="7"/>
  <c r="K45" i="7"/>
  <c r="O44" i="7"/>
  <c r="N44" i="7"/>
  <c r="M44" i="7"/>
  <c r="L44" i="7"/>
  <c r="K44" i="7"/>
  <c r="O43" i="7"/>
  <c r="N43" i="7"/>
  <c r="M43" i="7"/>
  <c r="L43" i="7"/>
  <c r="K43" i="7"/>
  <c r="O42" i="7"/>
  <c r="N42" i="7"/>
  <c r="M42" i="7"/>
  <c r="L42" i="7"/>
  <c r="K42" i="7"/>
  <c r="O41" i="7"/>
  <c r="N41" i="7"/>
  <c r="M41" i="7"/>
  <c r="L41" i="7"/>
  <c r="K41" i="7"/>
  <c r="O40" i="7"/>
  <c r="N40" i="7"/>
  <c r="M40" i="7"/>
  <c r="L40" i="7"/>
  <c r="K40" i="7"/>
  <c r="O39" i="7"/>
  <c r="N39" i="7"/>
  <c r="M39" i="7"/>
  <c r="L39" i="7"/>
  <c r="K39" i="7"/>
  <c r="O38" i="7"/>
  <c r="N38" i="7"/>
  <c r="M38" i="7"/>
  <c r="L38" i="7"/>
  <c r="K38" i="7"/>
  <c r="O37" i="7"/>
  <c r="N37" i="7"/>
  <c r="M37" i="7"/>
  <c r="L37" i="7"/>
  <c r="K37" i="7"/>
  <c r="O36" i="7"/>
  <c r="N36" i="7"/>
  <c r="M36" i="7"/>
  <c r="L36" i="7"/>
  <c r="K36" i="7"/>
  <c r="O35" i="7"/>
  <c r="N35" i="7"/>
  <c r="M35" i="7"/>
  <c r="L35" i="7"/>
  <c r="K35" i="7"/>
  <c r="O34" i="7"/>
  <c r="N34" i="7"/>
  <c r="M34" i="7"/>
  <c r="L34" i="7"/>
  <c r="K34" i="7"/>
  <c r="O33" i="7"/>
  <c r="N33" i="7"/>
  <c r="M33" i="7"/>
  <c r="L33" i="7"/>
  <c r="K33" i="7"/>
  <c r="O32" i="7"/>
  <c r="N32" i="7"/>
  <c r="M32" i="7"/>
  <c r="L32" i="7"/>
  <c r="K32" i="7"/>
  <c r="O31" i="7"/>
  <c r="N31" i="7"/>
  <c r="M31" i="7"/>
  <c r="L31" i="7"/>
  <c r="K31" i="7"/>
  <c r="O30" i="7"/>
  <c r="N30" i="7"/>
  <c r="M30" i="7"/>
  <c r="L30" i="7"/>
  <c r="K30" i="7"/>
  <c r="O29" i="7"/>
  <c r="N29" i="7"/>
  <c r="M29" i="7"/>
  <c r="L29" i="7"/>
  <c r="K29" i="7"/>
  <c r="O28" i="7"/>
  <c r="N28" i="7"/>
  <c r="M28" i="7"/>
  <c r="L28" i="7"/>
  <c r="K28" i="7"/>
  <c r="O27" i="7"/>
  <c r="N27" i="7"/>
  <c r="M27" i="7"/>
  <c r="L27" i="7"/>
  <c r="K27" i="7"/>
  <c r="O26" i="7"/>
  <c r="N26" i="7"/>
  <c r="M26" i="7"/>
  <c r="L26" i="7"/>
  <c r="K26" i="7"/>
  <c r="O25" i="7"/>
  <c r="N25" i="7"/>
  <c r="M25" i="7"/>
  <c r="L25" i="7"/>
  <c r="K25" i="7"/>
  <c r="O24" i="7"/>
  <c r="N24" i="7"/>
  <c r="M24" i="7"/>
  <c r="L24" i="7"/>
  <c r="K24" i="7"/>
  <c r="O23" i="7"/>
  <c r="N23" i="7"/>
  <c r="M23" i="7"/>
  <c r="L23" i="7"/>
  <c r="K23" i="7"/>
  <c r="O22" i="7"/>
  <c r="N22" i="7"/>
  <c r="M22" i="7"/>
  <c r="L22" i="7"/>
  <c r="K22" i="7"/>
  <c r="O21" i="7"/>
  <c r="N21" i="7"/>
  <c r="M21" i="7"/>
  <c r="L21" i="7"/>
  <c r="K21" i="7"/>
  <c r="O20" i="7"/>
  <c r="N20" i="7"/>
  <c r="M20" i="7"/>
  <c r="L20" i="7"/>
  <c r="K20" i="7"/>
  <c r="O19" i="7"/>
  <c r="N19" i="7"/>
  <c r="M19" i="7"/>
  <c r="L19" i="7"/>
  <c r="K19" i="7"/>
  <c r="O18" i="7"/>
  <c r="N18" i="7"/>
  <c r="M18" i="7"/>
  <c r="L18" i="7"/>
  <c r="K18" i="7"/>
  <c r="O17" i="7"/>
  <c r="N17" i="7"/>
  <c r="M17" i="7"/>
  <c r="L17" i="7"/>
  <c r="K17" i="7"/>
  <c r="O16" i="7"/>
  <c r="N16" i="7"/>
  <c r="M16" i="7"/>
  <c r="L16" i="7"/>
  <c r="K16" i="7"/>
  <c r="O15" i="7"/>
  <c r="N15" i="7"/>
  <c r="M15" i="7"/>
  <c r="L15" i="7"/>
  <c r="K15" i="7"/>
  <c r="O14" i="7"/>
  <c r="N14" i="7"/>
  <c r="M14" i="7"/>
  <c r="L14" i="7"/>
  <c r="K14" i="7"/>
  <c r="O13" i="7"/>
  <c r="N13" i="7"/>
  <c r="M13" i="7"/>
  <c r="L13" i="7"/>
  <c r="K13" i="7"/>
  <c r="O12" i="7"/>
  <c r="N12" i="7"/>
  <c r="M12" i="7"/>
  <c r="L12" i="7"/>
  <c r="K12" i="7"/>
  <c r="O11" i="7"/>
  <c r="N11" i="7"/>
  <c r="M11" i="7"/>
  <c r="L11" i="7"/>
  <c r="K11" i="7"/>
  <c r="O10" i="7"/>
  <c r="N10" i="7"/>
  <c r="M10" i="7"/>
  <c r="L10" i="7"/>
  <c r="K10" i="7"/>
  <c r="O9" i="7"/>
  <c r="N9" i="7"/>
  <c r="M9" i="7"/>
  <c r="L9" i="7"/>
  <c r="K9" i="7"/>
  <c r="O8" i="7"/>
  <c r="N8" i="7"/>
  <c r="M8" i="7"/>
  <c r="L8" i="7"/>
  <c r="K8" i="7"/>
  <c r="O7" i="7"/>
  <c r="N7" i="7"/>
  <c r="M7" i="7"/>
  <c r="L7" i="7"/>
  <c r="K7" i="7"/>
  <c r="O6" i="7"/>
  <c r="N6" i="7"/>
  <c r="M6" i="7"/>
  <c r="L6" i="7"/>
  <c r="K6" i="7"/>
  <c r="O5" i="7"/>
  <c r="N5" i="7"/>
  <c r="M5" i="7"/>
  <c r="L5" i="7"/>
  <c r="K5" i="7"/>
  <c r="O4" i="7"/>
  <c r="N4" i="7"/>
  <c r="M4" i="7"/>
  <c r="L4" i="7"/>
  <c r="K4" i="7"/>
  <c r="O145" i="6"/>
  <c r="N145" i="6"/>
  <c r="M145" i="6"/>
  <c r="L145" i="6"/>
  <c r="K145" i="6"/>
  <c r="O144" i="6"/>
  <c r="N144" i="6"/>
  <c r="M144" i="6"/>
  <c r="L144" i="6"/>
  <c r="K144" i="6"/>
  <c r="O143" i="6"/>
  <c r="N143" i="6"/>
  <c r="M143" i="6"/>
  <c r="L143" i="6"/>
  <c r="K143" i="6"/>
  <c r="O142" i="6"/>
  <c r="N142" i="6"/>
  <c r="M142" i="6"/>
  <c r="L142" i="6"/>
  <c r="K142" i="6"/>
  <c r="O141" i="6"/>
  <c r="N141" i="6"/>
  <c r="M141" i="6"/>
  <c r="L141" i="6"/>
  <c r="K141" i="6"/>
  <c r="O140" i="6"/>
  <c r="N140" i="6"/>
  <c r="M140" i="6"/>
  <c r="L140" i="6"/>
  <c r="K140" i="6"/>
  <c r="O139" i="6"/>
  <c r="N139" i="6"/>
  <c r="M139" i="6"/>
  <c r="L139" i="6"/>
  <c r="K139" i="6"/>
  <c r="O138" i="6"/>
  <c r="N138" i="6"/>
  <c r="M138" i="6"/>
  <c r="L138" i="6"/>
  <c r="K138" i="6"/>
  <c r="O137" i="6"/>
  <c r="N137" i="6"/>
  <c r="M137" i="6"/>
  <c r="L137" i="6"/>
  <c r="K137" i="6"/>
  <c r="O136" i="6"/>
  <c r="N136" i="6"/>
  <c r="M136" i="6"/>
  <c r="L136" i="6"/>
  <c r="K136" i="6"/>
  <c r="O135" i="6"/>
  <c r="N135" i="6"/>
  <c r="M135" i="6"/>
  <c r="L135" i="6"/>
  <c r="K135" i="6"/>
  <c r="O134" i="6"/>
  <c r="N134" i="6"/>
  <c r="M134" i="6"/>
  <c r="L134" i="6"/>
  <c r="K134" i="6"/>
  <c r="O133" i="6"/>
  <c r="N133" i="6"/>
  <c r="M133" i="6"/>
  <c r="L133" i="6"/>
  <c r="K133" i="6"/>
  <c r="O132" i="6"/>
  <c r="N132" i="6"/>
  <c r="M132" i="6"/>
  <c r="L132" i="6"/>
  <c r="K132" i="6"/>
  <c r="O131" i="6"/>
  <c r="N131" i="6"/>
  <c r="M131" i="6"/>
  <c r="L131" i="6"/>
  <c r="K131" i="6"/>
  <c r="O130" i="6"/>
  <c r="N130" i="6"/>
  <c r="M130" i="6"/>
  <c r="L130" i="6"/>
  <c r="K130" i="6"/>
  <c r="O129" i="6"/>
  <c r="N129" i="6"/>
  <c r="M129" i="6"/>
  <c r="L129" i="6"/>
  <c r="K129" i="6"/>
  <c r="O128" i="6"/>
  <c r="N128" i="6"/>
  <c r="M128" i="6"/>
  <c r="L128" i="6"/>
  <c r="K128" i="6"/>
  <c r="O127" i="6"/>
  <c r="N127" i="6"/>
  <c r="M127" i="6"/>
  <c r="L127" i="6"/>
  <c r="K127" i="6"/>
  <c r="O126" i="6"/>
  <c r="N126" i="6"/>
  <c r="M126" i="6"/>
  <c r="L126" i="6"/>
  <c r="K126" i="6"/>
  <c r="O125" i="6"/>
  <c r="N125" i="6"/>
  <c r="M125" i="6"/>
  <c r="L125" i="6"/>
  <c r="K125" i="6"/>
  <c r="O124" i="6"/>
  <c r="N124" i="6"/>
  <c r="M124" i="6"/>
  <c r="L124" i="6"/>
  <c r="K124" i="6"/>
  <c r="O123" i="6"/>
  <c r="N123" i="6"/>
  <c r="M123" i="6"/>
  <c r="L123" i="6"/>
  <c r="K123" i="6"/>
  <c r="O122" i="6"/>
  <c r="N122" i="6"/>
  <c r="M122" i="6"/>
  <c r="L122" i="6"/>
  <c r="K122" i="6"/>
  <c r="O121" i="6"/>
  <c r="N121" i="6"/>
  <c r="M121" i="6"/>
  <c r="L121" i="6"/>
  <c r="K121" i="6"/>
  <c r="O120" i="6"/>
  <c r="N120" i="6"/>
  <c r="M120" i="6"/>
  <c r="L120" i="6"/>
  <c r="K120" i="6"/>
  <c r="O119" i="6"/>
  <c r="N119" i="6"/>
  <c r="M119" i="6"/>
  <c r="L119" i="6"/>
  <c r="K119" i="6"/>
  <c r="O118" i="6"/>
  <c r="N118" i="6"/>
  <c r="M118" i="6"/>
  <c r="L118" i="6"/>
  <c r="K118" i="6"/>
  <c r="O117" i="6"/>
  <c r="N117" i="6"/>
  <c r="M117" i="6"/>
  <c r="L117" i="6"/>
  <c r="K117" i="6"/>
  <c r="O116" i="6"/>
  <c r="N116" i="6"/>
  <c r="M116" i="6"/>
  <c r="L116" i="6"/>
  <c r="K116" i="6"/>
  <c r="O115" i="6"/>
  <c r="N115" i="6"/>
  <c r="M115" i="6"/>
  <c r="L115" i="6"/>
  <c r="K115" i="6"/>
  <c r="O114" i="6"/>
  <c r="N114" i="6"/>
  <c r="M114" i="6"/>
  <c r="L114" i="6"/>
  <c r="K114" i="6"/>
  <c r="O113" i="6"/>
  <c r="N113" i="6"/>
  <c r="M113" i="6"/>
  <c r="L113" i="6"/>
  <c r="K113" i="6"/>
  <c r="O112" i="6"/>
  <c r="N112" i="6"/>
  <c r="M112" i="6"/>
  <c r="L112" i="6"/>
  <c r="K112" i="6"/>
  <c r="O111" i="6"/>
  <c r="N111" i="6"/>
  <c r="M111" i="6"/>
  <c r="L111" i="6"/>
  <c r="K111" i="6"/>
  <c r="O110" i="6"/>
  <c r="N110" i="6"/>
  <c r="M110" i="6"/>
  <c r="L110" i="6"/>
  <c r="K110" i="6"/>
  <c r="O109" i="6"/>
  <c r="N109" i="6"/>
  <c r="M109" i="6"/>
  <c r="L109" i="6"/>
  <c r="K109" i="6"/>
  <c r="O108" i="6"/>
  <c r="N108" i="6"/>
  <c r="M108" i="6"/>
  <c r="L108" i="6"/>
  <c r="K108" i="6"/>
  <c r="O107" i="6"/>
  <c r="N107" i="6"/>
  <c r="M107" i="6"/>
  <c r="L107" i="6"/>
  <c r="K107" i="6"/>
  <c r="O106" i="6"/>
  <c r="N106" i="6"/>
  <c r="M106" i="6"/>
  <c r="L106" i="6"/>
  <c r="K106" i="6"/>
  <c r="O105" i="6"/>
  <c r="N105" i="6"/>
  <c r="M105" i="6"/>
  <c r="L105" i="6"/>
  <c r="K105" i="6"/>
  <c r="O104" i="6"/>
  <c r="N104" i="6"/>
  <c r="L104" i="6"/>
  <c r="O103" i="6"/>
  <c r="N103" i="6"/>
  <c r="M103" i="6"/>
  <c r="L103" i="6"/>
  <c r="K103" i="6"/>
  <c r="O102" i="6"/>
  <c r="N102" i="6"/>
  <c r="L102" i="6"/>
  <c r="O101" i="6"/>
  <c r="N101" i="6"/>
  <c r="L101" i="6"/>
  <c r="O100" i="6"/>
  <c r="N100" i="6"/>
  <c r="M100" i="6"/>
  <c r="L100" i="6"/>
  <c r="K100" i="6"/>
  <c r="O99" i="6"/>
  <c r="N99" i="6"/>
  <c r="M99" i="6"/>
  <c r="L99" i="6"/>
  <c r="K99" i="6"/>
  <c r="O98" i="6"/>
  <c r="N98" i="6"/>
  <c r="M98" i="6"/>
  <c r="L98" i="6"/>
  <c r="K98" i="6"/>
  <c r="O97" i="6"/>
  <c r="N97" i="6"/>
  <c r="L97" i="6"/>
  <c r="O96" i="6"/>
  <c r="N96" i="6"/>
  <c r="L96" i="6"/>
  <c r="O95" i="6"/>
  <c r="N95" i="6"/>
  <c r="M95" i="6"/>
  <c r="L95" i="6"/>
  <c r="K95" i="6"/>
  <c r="O94" i="6"/>
  <c r="N94" i="6"/>
  <c r="M94" i="6"/>
  <c r="L94" i="6"/>
  <c r="K94" i="6"/>
  <c r="O93" i="6"/>
  <c r="N93" i="6"/>
  <c r="M93" i="6"/>
  <c r="L93" i="6"/>
  <c r="K93" i="6"/>
  <c r="O92" i="6"/>
  <c r="N92" i="6"/>
  <c r="L92" i="6"/>
  <c r="O91" i="6"/>
  <c r="N91" i="6"/>
  <c r="M91" i="6"/>
  <c r="L91" i="6"/>
  <c r="K91" i="6"/>
  <c r="O90" i="6"/>
  <c r="N90" i="6"/>
  <c r="M90" i="6"/>
  <c r="L90" i="6"/>
  <c r="K90" i="6"/>
  <c r="O89" i="6"/>
  <c r="N89" i="6"/>
  <c r="M89" i="6"/>
  <c r="L89" i="6"/>
  <c r="K89" i="6"/>
  <c r="O88" i="6"/>
  <c r="N88" i="6"/>
  <c r="M88" i="6"/>
  <c r="L88" i="6"/>
  <c r="K88" i="6"/>
  <c r="O87" i="6"/>
  <c r="N87" i="6"/>
  <c r="M87" i="6"/>
  <c r="L87" i="6"/>
  <c r="K87" i="6"/>
  <c r="O86" i="6"/>
  <c r="N86" i="6"/>
  <c r="M86" i="6"/>
  <c r="L86" i="6"/>
  <c r="K86" i="6"/>
  <c r="O85" i="6"/>
  <c r="N85" i="6"/>
  <c r="M85" i="6"/>
  <c r="L85" i="6"/>
  <c r="K85" i="6"/>
  <c r="O84" i="6"/>
  <c r="N84" i="6"/>
  <c r="M84" i="6"/>
  <c r="L84" i="6"/>
  <c r="K84" i="6"/>
  <c r="O83" i="6"/>
  <c r="N83" i="6"/>
  <c r="M83" i="6"/>
  <c r="L83" i="6"/>
  <c r="K83" i="6"/>
  <c r="O82" i="6"/>
  <c r="N82" i="6"/>
  <c r="M82" i="6"/>
  <c r="L82" i="6"/>
  <c r="K82" i="6"/>
  <c r="O81" i="6"/>
  <c r="N81" i="6"/>
  <c r="M81" i="6"/>
  <c r="L81" i="6"/>
  <c r="K81" i="6"/>
  <c r="O80" i="6"/>
  <c r="N80" i="6"/>
  <c r="M80" i="6"/>
  <c r="L80" i="6"/>
  <c r="K80" i="6"/>
  <c r="O79" i="6"/>
  <c r="N79" i="6"/>
  <c r="M79" i="6"/>
  <c r="L79" i="6"/>
  <c r="K79" i="6"/>
  <c r="O78" i="6"/>
  <c r="N78" i="6"/>
  <c r="M78" i="6"/>
  <c r="L78" i="6"/>
  <c r="K78" i="6"/>
  <c r="O77" i="6"/>
  <c r="N77" i="6"/>
  <c r="M77" i="6"/>
  <c r="L77" i="6"/>
  <c r="K77" i="6"/>
  <c r="O76" i="6"/>
  <c r="N76" i="6"/>
  <c r="M76" i="6"/>
  <c r="L76" i="6"/>
  <c r="K76" i="6"/>
  <c r="O75" i="6"/>
  <c r="N75" i="6"/>
  <c r="M75" i="6"/>
  <c r="L75" i="6"/>
  <c r="K75" i="6"/>
  <c r="O74" i="6"/>
  <c r="N74" i="6"/>
  <c r="M74" i="6"/>
  <c r="L74" i="6"/>
  <c r="K74" i="6"/>
  <c r="O73" i="6"/>
  <c r="N73" i="6"/>
  <c r="M73" i="6"/>
  <c r="L73" i="6"/>
  <c r="K73" i="6"/>
  <c r="O72" i="6"/>
  <c r="N72" i="6"/>
  <c r="M72" i="6"/>
  <c r="L72" i="6"/>
  <c r="K72" i="6"/>
  <c r="O71" i="6"/>
  <c r="N71" i="6"/>
  <c r="M71" i="6"/>
  <c r="L71" i="6"/>
  <c r="K71" i="6"/>
  <c r="O70" i="6"/>
  <c r="N70" i="6"/>
  <c r="M70" i="6"/>
  <c r="L70" i="6"/>
  <c r="K70" i="6"/>
  <c r="O69" i="6"/>
  <c r="N69" i="6"/>
  <c r="L69" i="6"/>
  <c r="O68" i="6"/>
  <c r="N68" i="6"/>
  <c r="M68" i="6"/>
  <c r="L68" i="6"/>
  <c r="K68" i="6"/>
  <c r="O67" i="6"/>
  <c r="N67" i="6"/>
  <c r="M67" i="6"/>
  <c r="L67" i="6"/>
  <c r="K67" i="6"/>
  <c r="O66" i="6"/>
  <c r="N66" i="6"/>
  <c r="M66" i="6"/>
  <c r="L66" i="6"/>
  <c r="K66" i="6"/>
  <c r="O65" i="6"/>
  <c r="N65" i="6"/>
  <c r="L65" i="6"/>
  <c r="O64" i="6"/>
  <c r="N64" i="6"/>
  <c r="M64" i="6"/>
  <c r="L64" i="6"/>
  <c r="K64" i="6"/>
  <c r="O63" i="6"/>
  <c r="N63" i="6"/>
  <c r="L63" i="6"/>
  <c r="O62" i="6"/>
  <c r="N62" i="6"/>
  <c r="L62" i="6"/>
  <c r="O61" i="6"/>
  <c r="N61" i="6"/>
  <c r="M61" i="6"/>
  <c r="L61" i="6"/>
  <c r="K61" i="6"/>
  <c r="O60" i="6"/>
  <c r="N60" i="6"/>
  <c r="M60" i="6"/>
  <c r="L60" i="6"/>
  <c r="K60" i="6"/>
  <c r="O59" i="6"/>
  <c r="N59" i="6"/>
  <c r="M59" i="6"/>
  <c r="L59" i="6"/>
  <c r="K59" i="6"/>
  <c r="O58" i="6"/>
  <c r="N58" i="6"/>
  <c r="M58" i="6"/>
  <c r="L58" i="6"/>
  <c r="K58" i="6"/>
  <c r="O57" i="6"/>
  <c r="N57" i="6"/>
  <c r="M57" i="6"/>
  <c r="L57" i="6"/>
  <c r="K57" i="6"/>
  <c r="O56" i="6"/>
  <c r="N56" i="6"/>
  <c r="M56" i="6"/>
  <c r="L56" i="6"/>
  <c r="K56" i="6"/>
  <c r="O55" i="6"/>
  <c r="N55" i="6"/>
  <c r="L55" i="6"/>
  <c r="O54" i="6"/>
  <c r="N54" i="6"/>
  <c r="M54" i="6"/>
  <c r="L54" i="6"/>
  <c r="K54" i="6"/>
  <c r="O53" i="6"/>
  <c r="N53" i="6"/>
  <c r="L53" i="6"/>
  <c r="O52" i="6"/>
  <c r="N52" i="6"/>
  <c r="M52" i="6"/>
  <c r="L52" i="6"/>
  <c r="K52" i="6"/>
  <c r="O51" i="6"/>
  <c r="N51" i="6"/>
  <c r="L51" i="6"/>
  <c r="O50" i="6"/>
  <c r="N50" i="6"/>
  <c r="M50" i="6"/>
  <c r="L50" i="6"/>
  <c r="K50" i="6"/>
  <c r="O49" i="6"/>
  <c r="N49" i="6"/>
  <c r="M49" i="6"/>
  <c r="L49" i="6"/>
  <c r="K49" i="6"/>
  <c r="O48" i="6"/>
  <c r="N48" i="6"/>
  <c r="M48" i="6"/>
  <c r="L48" i="6"/>
  <c r="K48" i="6"/>
  <c r="O47" i="6"/>
  <c r="N47" i="6"/>
  <c r="M47" i="6"/>
  <c r="L47" i="6"/>
  <c r="K47" i="6"/>
  <c r="O46" i="6"/>
  <c r="N46" i="6"/>
  <c r="L46" i="6"/>
  <c r="O45" i="6"/>
  <c r="N45" i="6"/>
  <c r="L45" i="6"/>
  <c r="O44" i="6"/>
  <c r="N44" i="6"/>
  <c r="M44" i="6"/>
  <c r="L44" i="6"/>
  <c r="K44" i="6"/>
  <c r="O43" i="6"/>
  <c r="N43" i="6"/>
  <c r="L43" i="6"/>
  <c r="O42" i="6"/>
  <c r="N42" i="6"/>
  <c r="M42" i="6"/>
  <c r="L42" i="6"/>
  <c r="K42" i="6"/>
  <c r="O41" i="6"/>
  <c r="N41" i="6"/>
  <c r="M41" i="6"/>
  <c r="L41" i="6"/>
  <c r="K41" i="6"/>
  <c r="O40" i="6"/>
  <c r="N40" i="6"/>
  <c r="M40" i="6"/>
  <c r="L40" i="6"/>
  <c r="K40" i="6"/>
  <c r="O39" i="6"/>
  <c r="N39" i="6"/>
  <c r="M39" i="6"/>
  <c r="L39" i="6"/>
  <c r="K39" i="6"/>
  <c r="O38" i="6"/>
  <c r="N38" i="6"/>
  <c r="M38" i="6"/>
  <c r="L38" i="6"/>
  <c r="K38" i="6"/>
  <c r="O37" i="6"/>
  <c r="N37" i="6"/>
  <c r="M37" i="6"/>
  <c r="L37" i="6"/>
  <c r="K37" i="6"/>
  <c r="O36" i="6"/>
  <c r="N36" i="6"/>
  <c r="M36" i="6"/>
  <c r="L36" i="6"/>
  <c r="K36" i="6"/>
  <c r="O35" i="6"/>
  <c r="N35" i="6"/>
  <c r="M35" i="6"/>
  <c r="L35" i="6"/>
  <c r="K35" i="6"/>
  <c r="O34" i="6"/>
  <c r="N34" i="6"/>
  <c r="M34" i="6"/>
  <c r="L34" i="6"/>
  <c r="K34" i="6"/>
  <c r="O33" i="6"/>
  <c r="N33" i="6"/>
  <c r="M33" i="6"/>
  <c r="L33" i="6"/>
  <c r="K33" i="6"/>
  <c r="O32" i="6"/>
  <c r="N32" i="6"/>
  <c r="M32" i="6"/>
  <c r="L32" i="6"/>
  <c r="K32" i="6"/>
  <c r="O31" i="6"/>
  <c r="N31" i="6"/>
  <c r="M31" i="6"/>
  <c r="L31" i="6"/>
  <c r="K31" i="6"/>
  <c r="O30" i="6"/>
  <c r="N30" i="6"/>
  <c r="M30" i="6"/>
  <c r="L30" i="6"/>
  <c r="K30" i="6"/>
  <c r="O29" i="6"/>
  <c r="N29" i="6"/>
  <c r="M29" i="6"/>
  <c r="L29" i="6"/>
  <c r="K29" i="6"/>
  <c r="O28" i="6"/>
  <c r="N28" i="6"/>
  <c r="M28" i="6"/>
  <c r="L28" i="6"/>
  <c r="K28" i="6"/>
  <c r="O27" i="6"/>
  <c r="N27" i="6"/>
  <c r="M27" i="6"/>
  <c r="L27" i="6"/>
  <c r="K27" i="6"/>
  <c r="O26" i="6"/>
  <c r="N26" i="6"/>
  <c r="M26" i="6"/>
  <c r="L26" i="6"/>
  <c r="K26" i="6"/>
  <c r="O25" i="6"/>
  <c r="N25" i="6"/>
  <c r="M25" i="6"/>
  <c r="L25" i="6"/>
  <c r="K25" i="6"/>
  <c r="O24" i="6"/>
  <c r="N24" i="6"/>
  <c r="M24" i="6"/>
  <c r="L24" i="6"/>
  <c r="K24" i="6"/>
  <c r="O23" i="6"/>
  <c r="N23" i="6"/>
  <c r="M23" i="6"/>
  <c r="L23" i="6"/>
  <c r="K23" i="6"/>
  <c r="O22" i="6"/>
  <c r="N22" i="6"/>
  <c r="M22" i="6"/>
  <c r="L22" i="6"/>
  <c r="K22" i="6"/>
  <c r="O21" i="6"/>
  <c r="N21" i="6"/>
  <c r="M21" i="6"/>
  <c r="L21" i="6"/>
  <c r="K21" i="6"/>
  <c r="O20" i="6"/>
  <c r="N20" i="6"/>
  <c r="M20" i="6"/>
  <c r="L20" i="6"/>
  <c r="K20" i="6"/>
  <c r="O19" i="6"/>
  <c r="N19" i="6"/>
  <c r="M19" i="6"/>
  <c r="L19" i="6"/>
  <c r="K19" i="6"/>
  <c r="O18" i="6"/>
  <c r="N18" i="6"/>
  <c r="M18" i="6"/>
  <c r="L18" i="6"/>
  <c r="K18" i="6"/>
  <c r="O17" i="6"/>
  <c r="N17" i="6"/>
  <c r="M17" i="6"/>
  <c r="L17" i="6"/>
  <c r="K17" i="6"/>
  <c r="O16" i="6"/>
  <c r="N16" i="6"/>
  <c r="M16" i="6"/>
  <c r="L16" i="6"/>
  <c r="K16" i="6"/>
  <c r="O15" i="6"/>
  <c r="N15" i="6"/>
  <c r="M15" i="6"/>
  <c r="L15" i="6"/>
  <c r="K15" i="6"/>
  <c r="O14" i="6"/>
  <c r="N14" i="6"/>
  <c r="M14" i="6"/>
  <c r="L14" i="6"/>
  <c r="K14" i="6"/>
  <c r="O13" i="6"/>
  <c r="N13" i="6"/>
  <c r="M13" i="6"/>
  <c r="L13" i="6"/>
  <c r="K13" i="6"/>
  <c r="O12" i="6"/>
  <c r="N12" i="6"/>
  <c r="M12" i="6"/>
  <c r="L12" i="6"/>
  <c r="K12" i="6"/>
  <c r="O11" i="6"/>
  <c r="N11" i="6"/>
  <c r="M11" i="6"/>
  <c r="L11" i="6"/>
  <c r="K11" i="6"/>
  <c r="O10" i="6"/>
  <c r="N10" i="6"/>
  <c r="M10" i="6"/>
  <c r="L10" i="6"/>
  <c r="K10" i="6"/>
  <c r="O9" i="6"/>
  <c r="N9" i="6"/>
  <c r="M9" i="6"/>
  <c r="L9" i="6"/>
  <c r="K9" i="6"/>
  <c r="O8" i="6"/>
  <c r="N8" i="6"/>
  <c r="M8" i="6"/>
  <c r="L8" i="6"/>
  <c r="K8" i="6"/>
  <c r="O7" i="6"/>
  <c r="N7" i="6"/>
  <c r="M7" i="6"/>
  <c r="L7" i="6"/>
  <c r="K7" i="6"/>
  <c r="O6" i="6"/>
  <c r="N6" i="6"/>
  <c r="M6" i="6"/>
  <c r="L6" i="6"/>
  <c r="K6" i="6"/>
  <c r="O5" i="6"/>
  <c r="N5" i="6"/>
  <c r="M5" i="6"/>
  <c r="L5" i="6"/>
  <c r="K5" i="6"/>
  <c r="O4" i="6"/>
  <c r="N4" i="6"/>
  <c r="M4" i="6"/>
  <c r="L4" i="6"/>
  <c r="K4" i="6"/>
  <c r="B10" i="1"/>
  <c r="O145" i="5"/>
  <c r="N145" i="5"/>
  <c r="M145" i="5"/>
  <c r="L145" i="5"/>
  <c r="K145" i="5"/>
  <c r="O144" i="5"/>
  <c r="N144" i="5"/>
  <c r="M144" i="5"/>
  <c r="L144" i="5"/>
  <c r="K144" i="5"/>
  <c r="O143" i="5"/>
  <c r="N143" i="5"/>
  <c r="M143" i="5"/>
  <c r="L143" i="5"/>
  <c r="K143" i="5"/>
  <c r="O142" i="5"/>
  <c r="N142" i="5"/>
  <c r="M142" i="5"/>
  <c r="L142" i="5"/>
  <c r="K142" i="5"/>
  <c r="O141" i="5"/>
  <c r="N141" i="5"/>
  <c r="M141" i="5"/>
  <c r="L141" i="5"/>
  <c r="K141" i="5"/>
  <c r="O140" i="5"/>
  <c r="N140" i="5"/>
  <c r="M140" i="5"/>
  <c r="L140" i="5"/>
  <c r="K140" i="5"/>
  <c r="O139" i="5"/>
  <c r="N139" i="5"/>
  <c r="M139" i="5"/>
  <c r="L139" i="5"/>
  <c r="K139" i="5"/>
  <c r="O138" i="5"/>
  <c r="N138" i="5"/>
  <c r="M138" i="5"/>
  <c r="L138" i="5"/>
  <c r="K138" i="5"/>
  <c r="O137" i="5"/>
  <c r="N137" i="5"/>
  <c r="M137" i="5"/>
  <c r="L137" i="5"/>
  <c r="K137" i="5"/>
  <c r="O136" i="5"/>
  <c r="N136" i="5"/>
  <c r="M136" i="5"/>
  <c r="L136" i="5"/>
  <c r="K136" i="5"/>
  <c r="O135" i="5"/>
  <c r="N135" i="5"/>
  <c r="M135" i="5"/>
  <c r="L135" i="5"/>
  <c r="K135" i="5"/>
  <c r="O134" i="5"/>
  <c r="N134" i="5"/>
  <c r="M134" i="5"/>
  <c r="L134" i="5"/>
  <c r="K134" i="5"/>
  <c r="O133" i="5"/>
  <c r="N133" i="5"/>
  <c r="M133" i="5"/>
  <c r="L133" i="5"/>
  <c r="K133" i="5"/>
  <c r="O132" i="5"/>
  <c r="N132" i="5"/>
  <c r="M132" i="5"/>
  <c r="L132" i="5"/>
  <c r="K132" i="5"/>
  <c r="O131" i="5"/>
  <c r="N131" i="5"/>
  <c r="M131" i="5"/>
  <c r="L131" i="5"/>
  <c r="K131" i="5"/>
  <c r="O130" i="5"/>
  <c r="N130" i="5"/>
  <c r="M130" i="5"/>
  <c r="L130" i="5"/>
  <c r="K130" i="5"/>
  <c r="O129" i="5"/>
  <c r="N129" i="5"/>
  <c r="M129" i="5"/>
  <c r="L129" i="5"/>
  <c r="K129" i="5"/>
  <c r="O128" i="5"/>
  <c r="N128" i="5"/>
  <c r="M128" i="5"/>
  <c r="L128" i="5"/>
  <c r="K128" i="5"/>
  <c r="O127" i="5"/>
  <c r="N127" i="5"/>
  <c r="M127" i="5"/>
  <c r="L127" i="5"/>
  <c r="K127" i="5"/>
  <c r="O126" i="5"/>
  <c r="N126" i="5"/>
  <c r="M126" i="5"/>
  <c r="L126" i="5"/>
  <c r="K126" i="5"/>
  <c r="O125" i="5"/>
  <c r="N125" i="5"/>
  <c r="M125" i="5"/>
  <c r="L125" i="5"/>
  <c r="K125" i="5"/>
  <c r="O124" i="5"/>
  <c r="N124" i="5"/>
  <c r="L124" i="5"/>
  <c r="O123" i="5"/>
  <c r="N123" i="5"/>
  <c r="M123" i="5"/>
  <c r="L123" i="5"/>
  <c r="K123" i="5"/>
  <c r="O122" i="5"/>
  <c r="N122" i="5"/>
  <c r="M122" i="5"/>
  <c r="L122" i="5"/>
  <c r="K122" i="5"/>
  <c r="O121" i="5"/>
  <c r="N121" i="5"/>
  <c r="M121" i="5"/>
  <c r="L121" i="5"/>
  <c r="K121" i="5"/>
  <c r="O120" i="5"/>
  <c r="N120" i="5"/>
  <c r="M120" i="5"/>
  <c r="L120" i="5"/>
  <c r="K120" i="5"/>
  <c r="O119" i="5"/>
  <c r="N119" i="5"/>
  <c r="M119" i="5"/>
  <c r="L119" i="5"/>
  <c r="K119" i="5"/>
  <c r="O118" i="5"/>
  <c r="N118" i="5"/>
  <c r="M118" i="5"/>
  <c r="L118" i="5"/>
  <c r="K118" i="5"/>
  <c r="O117" i="5"/>
  <c r="N117" i="5"/>
  <c r="M117" i="5"/>
  <c r="L117" i="5"/>
  <c r="K117" i="5"/>
  <c r="O116" i="5"/>
  <c r="N116" i="5"/>
  <c r="M116" i="5"/>
  <c r="L116" i="5"/>
  <c r="K116" i="5"/>
  <c r="O115" i="5"/>
  <c r="N115" i="5"/>
  <c r="M115" i="5"/>
  <c r="L115" i="5"/>
  <c r="K115" i="5"/>
  <c r="O114" i="5"/>
  <c r="N114" i="5"/>
  <c r="M114" i="5"/>
  <c r="L114" i="5"/>
  <c r="K114" i="5"/>
  <c r="O113" i="5"/>
  <c r="N113" i="5"/>
  <c r="L113" i="5"/>
  <c r="O112" i="5"/>
  <c r="N112" i="5"/>
  <c r="M112" i="5"/>
  <c r="L112" i="5"/>
  <c r="K112" i="5"/>
  <c r="O111" i="5"/>
  <c r="N111" i="5"/>
  <c r="M111" i="5"/>
  <c r="L111" i="5"/>
  <c r="K111" i="5"/>
  <c r="O110" i="5"/>
  <c r="N110" i="5"/>
  <c r="M110" i="5"/>
  <c r="L110" i="5"/>
  <c r="K110" i="5"/>
  <c r="O109" i="5"/>
  <c r="N109" i="5"/>
  <c r="M109" i="5"/>
  <c r="L109" i="5"/>
  <c r="K109" i="5"/>
  <c r="O108" i="5"/>
  <c r="N108" i="5"/>
  <c r="M108" i="5"/>
  <c r="L108" i="5"/>
  <c r="K108" i="5"/>
  <c r="O107" i="5"/>
  <c r="N107" i="5"/>
  <c r="M107" i="5"/>
  <c r="L107" i="5"/>
  <c r="K107" i="5"/>
  <c r="O106" i="5"/>
  <c r="N106" i="5"/>
  <c r="M106" i="5"/>
  <c r="L106" i="5"/>
  <c r="K106" i="5"/>
  <c r="O105" i="5"/>
  <c r="N105" i="5"/>
  <c r="M105" i="5"/>
  <c r="L105" i="5"/>
  <c r="K105" i="5"/>
  <c r="O104" i="5"/>
  <c r="N104" i="5"/>
  <c r="M104" i="5"/>
  <c r="L104" i="5"/>
  <c r="K104" i="5"/>
  <c r="O103" i="5"/>
  <c r="N103" i="5"/>
  <c r="M103" i="5"/>
  <c r="L103" i="5"/>
  <c r="K103" i="5"/>
  <c r="O102" i="5"/>
  <c r="N102" i="5"/>
  <c r="M102" i="5"/>
  <c r="L102" i="5"/>
  <c r="K102" i="5"/>
  <c r="O101" i="5"/>
  <c r="N101" i="5"/>
  <c r="M101" i="5"/>
  <c r="L101" i="5"/>
  <c r="K101" i="5"/>
  <c r="O100" i="5"/>
  <c r="N100" i="5"/>
  <c r="M100" i="5"/>
  <c r="L100" i="5"/>
  <c r="K100" i="5"/>
  <c r="O99" i="5"/>
  <c r="N99" i="5"/>
  <c r="M99" i="5"/>
  <c r="L99" i="5"/>
  <c r="K99" i="5"/>
  <c r="O98" i="5"/>
  <c r="N98" i="5"/>
  <c r="M98" i="5"/>
  <c r="L98" i="5"/>
  <c r="K98" i="5"/>
  <c r="O97" i="5"/>
  <c r="N97" i="5"/>
  <c r="M97" i="5"/>
  <c r="L97" i="5"/>
  <c r="K97" i="5"/>
  <c r="O96" i="5"/>
  <c r="N96" i="5"/>
  <c r="M96" i="5"/>
  <c r="L96" i="5"/>
  <c r="K96" i="5"/>
  <c r="O95" i="5"/>
  <c r="N95" i="5"/>
  <c r="M95" i="5"/>
  <c r="L95" i="5"/>
  <c r="K95" i="5"/>
  <c r="O94" i="5"/>
  <c r="N94" i="5"/>
  <c r="M94" i="5"/>
  <c r="L94" i="5"/>
  <c r="K94" i="5"/>
  <c r="O93" i="5"/>
  <c r="N93" i="5"/>
  <c r="M93" i="5"/>
  <c r="L93" i="5"/>
  <c r="K93" i="5"/>
  <c r="O92" i="5"/>
  <c r="N92" i="5"/>
  <c r="L92" i="5"/>
  <c r="O91" i="5"/>
  <c r="N91" i="5"/>
  <c r="M91" i="5"/>
  <c r="L91" i="5"/>
  <c r="K91" i="5"/>
  <c r="O90" i="5"/>
  <c r="N90" i="5"/>
  <c r="M90" i="5"/>
  <c r="L90" i="5"/>
  <c r="K90" i="5"/>
  <c r="O89" i="5"/>
  <c r="N89" i="5"/>
  <c r="M89" i="5"/>
  <c r="L89" i="5"/>
  <c r="K89" i="5"/>
  <c r="O88" i="5"/>
  <c r="N88" i="5"/>
  <c r="M88" i="5"/>
  <c r="L88" i="5"/>
  <c r="K88" i="5"/>
  <c r="O87" i="5"/>
  <c r="N87" i="5"/>
  <c r="M87" i="5"/>
  <c r="L87" i="5"/>
  <c r="K87" i="5"/>
  <c r="O86" i="5"/>
  <c r="N86" i="5"/>
  <c r="M86" i="5"/>
  <c r="L86" i="5"/>
  <c r="K86" i="5"/>
  <c r="O85" i="5"/>
  <c r="N85" i="5"/>
  <c r="M85" i="5"/>
  <c r="L85" i="5"/>
  <c r="K85" i="5"/>
  <c r="O84" i="5"/>
  <c r="N84" i="5"/>
  <c r="L84" i="5"/>
  <c r="O83" i="5"/>
  <c r="N83" i="5"/>
  <c r="L83" i="5"/>
  <c r="O82" i="5"/>
  <c r="N82" i="5"/>
  <c r="M82" i="5"/>
  <c r="L82" i="5"/>
  <c r="K82" i="5"/>
  <c r="O81" i="5"/>
  <c r="N81" i="5"/>
  <c r="M81" i="5"/>
  <c r="L81" i="5"/>
  <c r="K81" i="5"/>
  <c r="O80" i="5"/>
  <c r="N80" i="5"/>
  <c r="M80" i="5"/>
  <c r="L80" i="5"/>
  <c r="K80" i="5"/>
  <c r="O79" i="5"/>
  <c r="N79" i="5"/>
  <c r="L79" i="5"/>
  <c r="O78" i="5"/>
  <c r="N78" i="5"/>
  <c r="L78" i="5"/>
  <c r="O77" i="5"/>
  <c r="N77" i="5"/>
  <c r="M77" i="5"/>
  <c r="L77" i="5"/>
  <c r="K77" i="5"/>
  <c r="O76" i="5"/>
  <c r="N76" i="5"/>
  <c r="M76" i="5"/>
  <c r="L76" i="5"/>
  <c r="K76" i="5"/>
  <c r="O75" i="5"/>
  <c r="N75" i="5"/>
  <c r="L75" i="5"/>
  <c r="O74" i="5"/>
  <c r="N74" i="5"/>
  <c r="M74" i="5"/>
  <c r="L74" i="5"/>
  <c r="K74" i="5"/>
  <c r="O73" i="5"/>
  <c r="N73" i="5"/>
  <c r="M73" i="5"/>
  <c r="L73" i="5"/>
  <c r="K73" i="5"/>
  <c r="O72" i="5"/>
  <c r="N72" i="5"/>
  <c r="M72" i="5"/>
  <c r="L72" i="5"/>
  <c r="K72" i="5"/>
  <c r="O71" i="5"/>
  <c r="N71" i="5"/>
  <c r="M71" i="5"/>
  <c r="L71" i="5"/>
  <c r="K71" i="5"/>
  <c r="O70" i="5"/>
  <c r="N70" i="5"/>
  <c r="M70" i="5"/>
  <c r="L70" i="5"/>
  <c r="K70" i="5"/>
  <c r="O69" i="5"/>
  <c r="N69" i="5"/>
  <c r="L69" i="5"/>
  <c r="O68" i="5"/>
  <c r="N68" i="5"/>
  <c r="L68" i="5"/>
  <c r="O67" i="5"/>
  <c r="N67" i="5"/>
  <c r="L67" i="5"/>
  <c r="O66" i="5"/>
  <c r="N66" i="5"/>
  <c r="M66" i="5"/>
  <c r="L66" i="5"/>
  <c r="K66" i="5"/>
  <c r="O65" i="5"/>
  <c r="N65" i="5"/>
  <c r="L65" i="5"/>
  <c r="O64" i="5"/>
  <c r="N64" i="5"/>
  <c r="M64" i="5"/>
  <c r="L64" i="5"/>
  <c r="K64" i="5"/>
  <c r="O63" i="5"/>
  <c r="N63" i="5"/>
  <c r="L63" i="5"/>
  <c r="O62" i="5"/>
  <c r="N62" i="5"/>
  <c r="M62" i="5"/>
  <c r="L62" i="5"/>
  <c r="K62" i="5"/>
  <c r="O61" i="5"/>
  <c r="N61" i="5"/>
  <c r="M61" i="5"/>
  <c r="L61" i="5"/>
  <c r="K61" i="5"/>
  <c r="O60" i="5"/>
  <c r="N60" i="5"/>
  <c r="M60" i="5"/>
  <c r="L60" i="5"/>
  <c r="K60" i="5"/>
  <c r="O59" i="5"/>
  <c r="N59" i="5"/>
  <c r="M59" i="5"/>
  <c r="L59" i="5"/>
  <c r="K59" i="5"/>
  <c r="O58" i="5"/>
  <c r="N58" i="5"/>
  <c r="L58" i="5"/>
  <c r="O57" i="5"/>
  <c r="N57" i="5"/>
  <c r="M57" i="5"/>
  <c r="L57" i="5"/>
  <c r="K57" i="5"/>
  <c r="O56" i="5"/>
  <c r="N56" i="5"/>
  <c r="M56" i="5"/>
  <c r="L56" i="5"/>
  <c r="K56" i="5"/>
  <c r="O55" i="5"/>
  <c r="N55" i="5"/>
  <c r="M55" i="5"/>
  <c r="L55" i="5"/>
  <c r="K55" i="5"/>
  <c r="O54" i="5"/>
  <c r="N54" i="5"/>
  <c r="M54" i="5"/>
  <c r="L54" i="5"/>
  <c r="K54" i="5"/>
  <c r="O53" i="5"/>
  <c r="N53" i="5"/>
  <c r="L53" i="5"/>
  <c r="O52" i="5"/>
  <c r="N52" i="5"/>
  <c r="M52" i="5"/>
  <c r="L52" i="5"/>
  <c r="K52" i="5"/>
  <c r="O51" i="5"/>
  <c r="N51" i="5"/>
  <c r="L51" i="5"/>
  <c r="O50" i="5"/>
  <c r="N50" i="5"/>
  <c r="M50" i="5"/>
  <c r="L50" i="5"/>
  <c r="K50" i="5"/>
  <c r="O49" i="5"/>
  <c r="N49" i="5"/>
  <c r="M49" i="5"/>
  <c r="L49" i="5"/>
  <c r="K49" i="5"/>
  <c r="O48" i="5"/>
  <c r="N48" i="5"/>
  <c r="L48" i="5"/>
  <c r="O47" i="5"/>
  <c r="N47" i="5"/>
  <c r="M47" i="5"/>
  <c r="L47" i="5"/>
  <c r="K47" i="5"/>
  <c r="O46" i="5"/>
  <c r="N46" i="5"/>
  <c r="M46" i="5"/>
  <c r="L46" i="5"/>
  <c r="K46" i="5"/>
  <c r="O45" i="5"/>
  <c r="N45" i="5"/>
  <c r="M45" i="5"/>
  <c r="L45" i="5"/>
  <c r="K45" i="5"/>
  <c r="O44" i="5"/>
  <c r="N44" i="5"/>
  <c r="L44" i="5"/>
  <c r="O43" i="5"/>
  <c r="N43" i="5"/>
  <c r="M43" i="5"/>
  <c r="L43" i="5"/>
  <c r="K43" i="5"/>
  <c r="O42" i="5"/>
  <c r="N42" i="5"/>
  <c r="M42" i="5"/>
  <c r="L42" i="5"/>
  <c r="K42" i="5"/>
  <c r="O41" i="5"/>
  <c r="N41" i="5"/>
  <c r="M41" i="5"/>
  <c r="L41" i="5"/>
  <c r="K41" i="5"/>
  <c r="O40" i="5"/>
  <c r="N40" i="5"/>
  <c r="M40" i="5"/>
  <c r="L40" i="5"/>
  <c r="K40" i="5"/>
  <c r="O39" i="5"/>
  <c r="N39" i="5"/>
  <c r="M39" i="5"/>
  <c r="L39" i="5"/>
  <c r="K39" i="5"/>
  <c r="O38" i="5"/>
  <c r="N38" i="5"/>
  <c r="M38" i="5"/>
  <c r="L38" i="5"/>
  <c r="K38" i="5"/>
  <c r="O37" i="5"/>
  <c r="N37" i="5"/>
  <c r="M37" i="5"/>
  <c r="L37" i="5"/>
  <c r="K37" i="5"/>
  <c r="O36" i="5"/>
  <c r="N36" i="5"/>
  <c r="M36" i="5"/>
  <c r="L36" i="5"/>
  <c r="K36" i="5"/>
  <c r="O35" i="5"/>
  <c r="N35" i="5"/>
  <c r="M35" i="5"/>
  <c r="L35" i="5"/>
  <c r="K35" i="5"/>
  <c r="O34" i="5"/>
  <c r="N34" i="5"/>
  <c r="M34" i="5"/>
  <c r="L34" i="5"/>
  <c r="K34" i="5"/>
  <c r="O33" i="5"/>
  <c r="N33" i="5"/>
  <c r="M33" i="5"/>
  <c r="L33" i="5"/>
  <c r="K33" i="5"/>
  <c r="O32" i="5"/>
  <c r="N32" i="5"/>
  <c r="M32" i="5"/>
  <c r="L32" i="5"/>
  <c r="K32" i="5"/>
  <c r="O31" i="5"/>
  <c r="N31" i="5"/>
  <c r="M31" i="5"/>
  <c r="L31" i="5"/>
  <c r="K31" i="5"/>
  <c r="O30" i="5"/>
  <c r="N30" i="5"/>
  <c r="M30" i="5"/>
  <c r="L30" i="5"/>
  <c r="K30" i="5"/>
  <c r="O29" i="5"/>
  <c r="N29" i="5"/>
  <c r="M29" i="5"/>
  <c r="L29" i="5"/>
  <c r="K29" i="5"/>
  <c r="O28" i="5"/>
  <c r="N28" i="5"/>
  <c r="M28" i="5"/>
  <c r="L28" i="5"/>
  <c r="K28" i="5"/>
  <c r="O27" i="5"/>
  <c r="N27" i="5"/>
  <c r="M27" i="5"/>
  <c r="L27" i="5"/>
  <c r="K27" i="5"/>
  <c r="O26" i="5"/>
  <c r="N26" i="5"/>
  <c r="L26" i="5"/>
  <c r="O25" i="5"/>
  <c r="N25" i="5"/>
  <c r="M25" i="5"/>
  <c r="L25" i="5"/>
  <c r="K25" i="5"/>
  <c r="O24" i="5"/>
  <c r="N24" i="5"/>
  <c r="L24" i="5"/>
  <c r="O23" i="5"/>
  <c r="N23" i="5"/>
  <c r="M23" i="5"/>
  <c r="L23" i="5"/>
  <c r="K23" i="5"/>
  <c r="O22" i="5"/>
  <c r="N22" i="5"/>
  <c r="L22" i="5"/>
  <c r="O21" i="5"/>
  <c r="N21" i="5"/>
  <c r="M21" i="5"/>
  <c r="L21" i="5"/>
  <c r="K21" i="5"/>
  <c r="O20" i="5"/>
  <c r="N20" i="5"/>
  <c r="L20" i="5"/>
  <c r="O19" i="5"/>
  <c r="N19" i="5"/>
  <c r="M19" i="5"/>
  <c r="L19" i="5"/>
  <c r="K19" i="5"/>
  <c r="O18" i="5"/>
  <c r="N18" i="5"/>
  <c r="L18" i="5"/>
  <c r="O17" i="5"/>
  <c r="N17" i="5"/>
  <c r="L17" i="5"/>
  <c r="O16" i="5"/>
  <c r="N16" i="5"/>
  <c r="M16" i="5"/>
  <c r="L16" i="5"/>
  <c r="K16" i="5"/>
  <c r="O15" i="5"/>
  <c r="N15" i="5"/>
  <c r="L15" i="5"/>
  <c r="O14" i="5"/>
  <c r="N14" i="5"/>
  <c r="M14" i="5"/>
  <c r="L14" i="5"/>
  <c r="K14" i="5"/>
  <c r="O13" i="5"/>
  <c r="N13" i="5"/>
  <c r="M13" i="5"/>
  <c r="L13" i="5"/>
  <c r="K13" i="5"/>
  <c r="O12" i="5"/>
  <c r="N12" i="5"/>
  <c r="M12" i="5"/>
  <c r="L12" i="5"/>
  <c r="K12" i="5"/>
  <c r="O11" i="5"/>
  <c r="N11" i="5"/>
  <c r="M11" i="5"/>
  <c r="L11" i="5"/>
  <c r="K11" i="5"/>
  <c r="O10" i="5"/>
  <c r="N10" i="5"/>
  <c r="M10" i="5"/>
  <c r="L10" i="5"/>
  <c r="K10" i="5"/>
  <c r="O9" i="5"/>
  <c r="N9" i="5"/>
  <c r="M9" i="5"/>
  <c r="L9" i="5"/>
  <c r="K9" i="5"/>
  <c r="O8" i="5"/>
  <c r="N8" i="5"/>
  <c r="M8" i="5"/>
  <c r="L8" i="5"/>
  <c r="K8" i="5"/>
  <c r="O7" i="5"/>
  <c r="N7" i="5"/>
  <c r="M7" i="5"/>
  <c r="L7" i="5"/>
  <c r="K7" i="5"/>
  <c r="O6" i="5"/>
  <c r="N6" i="5"/>
  <c r="L6" i="5"/>
  <c r="O5" i="5"/>
  <c r="N5" i="5"/>
  <c r="L5" i="5"/>
  <c r="O4" i="5"/>
  <c r="N4" i="5"/>
  <c r="J145" i="2"/>
  <c r="H145" i="2"/>
  <c r="AJ151" i="26" s="1"/>
  <c r="J144" i="2"/>
  <c r="H144" i="2"/>
  <c r="AJ150" i="26" s="1"/>
  <c r="J143" i="2"/>
  <c r="H143" i="2"/>
  <c r="AJ149" i="26" s="1"/>
  <c r="J142" i="2"/>
  <c r="H142" i="2"/>
  <c r="AJ148" i="26" s="1"/>
  <c r="J141" i="2"/>
  <c r="H141" i="2"/>
  <c r="AJ147" i="26" s="1"/>
  <c r="J140" i="2"/>
  <c r="H140" i="2"/>
  <c r="AJ146" i="26" s="1"/>
  <c r="J139" i="2"/>
  <c r="H139" i="2"/>
  <c r="AJ145" i="26" s="1"/>
  <c r="J138" i="2"/>
  <c r="H138" i="2"/>
  <c r="AJ144" i="26" s="1"/>
  <c r="J137" i="2"/>
  <c r="H137" i="2"/>
  <c r="AI143" i="26" s="1"/>
  <c r="J136" i="2"/>
  <c r="H136" i="2"/>
  <c r="AI142" i="26" s="1"/>
  <c r="J135" i="2"/>
  <c r="H135" i="2"/>
  <c r="AJ141" i="26" s="1"/>
  <c r="J134" i="2"/>
  <c r="H134" i="2"/>
  <c r="AI140" i="26" s="1"/>
  <c r="J121" i="2"/>
  <c r="H121" i="2"/>
  <c r="AI127" i="26" s="1"/>
  <c r="J120" i="2"/>
  <c r="H120" i="2"/>
  <c r="AI126" i="26" s="1"/>
  <c r="J119" i="2"/>
  <c r="H119" i="2"/>
  <c r="AI125" i="26" s="1"/>
  <c r="J107" i="2"/>
  <c r="H107" i="2"/>
  <c r="AJ113" i="26" s="1"/>
  <c r="J106" i="2"/>
  <c r="H106" i="2"/>
  <c r="AJ112" i="26" s="1"/>
  <c r="J105" i="2"/>
  <c r="H105" i="2"/>
  <c r="AJ111" i="26" s="1"/>
  <c r="J91" i="2"/>
  <c r="H91" i="2"/>
  <c r="AJ97" i="26" s="1"/>
  <c r="J90" i="2"/>
  <c r="H90" i="2"/>
  <c r="AJ96" i="26" s="1"/>
  <c r="J89" i="2"/>
  <c r="H89" i="2"/>
  <c r="AJ95" i="26" s="1"/>
  <c r="J88" i="2"/>
  <c r="H88" i="2"/>
  <c r="AJ94" i="26" s="1"/>
  <c r="J87" i="2"/>
  <c r="H87" i="2"/>
  <c r="AJ93" i="26" s="1"/>
  <c r="J72" i="2"/>
  <c r="H72" i="2"/>
  <c r="AI78" i="26" s="1"/>
  <c r="J71" i="2"/>
  <c r="H71" i="2"/>
  <c r="AI77" i="26" s="1"/>
  <c r="J56" i="2"/>
  <c r="H56" i="2"/>
  <c r="AJ62" i="26" s="1"/>
  <c r="J50" i="2"/>
  <c r="H50" i="2"/>
  <c r="AJ56" i="26" s="1"/>
  <c r="J39" i="2"/>
  <c r="H39" i="2"/>
  <c r="AJ45" i="26" s="1"/>
  <c r="J38" i="2"/>
  <c r="H38" i="2"/>
  <c r="AJ44" i="26" s="1"/>
  <c r="J37" i="2"/>
  <c r="H37" i="2"/>
  <c r="AJ43" i="26" s="1"/>
  <c r="J36" i="2"/>
  <c r="H36" i="2"/>
  <c r="AJ42" i="26" s="1"/>
  <c r="J35" i="2"/>
  <c r="H35" i="2"/>
  <c r="AJ41" i="26" s="1"/>
  <c r="J34" i="2"/>
  <c r="H34" i="2"/>
  <c r="AJ40" i="26" s="1"/>
  <c r="J33" i="2"/>
  <c r="H33" i="2"/>
  <c r="AJ39" i="26" s="1"/>
  <c r="J19" i="2"/>
  <c r="H19" i="2"/>
  <c r="AJ25" i="26" s="1"/>
  <c r="J13" i="2"/>
  <c r="H13" i="2"/>
  <c r="AJ19" i="26" s="1"/>
  <c r="L4" i="5"/>
  <c r="J133" i="2"/>
  <c r="J132" i="2"/>
  <c r="J131" i="2"/>
  <c r="J130" i="2"/>
  <c r="J129" i="2"/>
  <c r="J128" i="2"/>
  <c r="J127" i="2"/>
  <c r="J126" i="2"/>
  <c r="M126" i="16" s="1"/>
  <c r="J125" i="2"/>
  <c r="J124" i="2"/>
  <c r="M124" i="19" s="1"/>
  <c r="M124" i="5"/>
  <c r="J123" i="2"/>
  <c r="J122" i="2"/>
  <c r="J118" i="2"/>
  <c r="J117" i="2"/>
  <c r="J116" i="2"/>
  <c r="J115" i="2"/>
  <c r="M115" i="10"/>
  <c r="J114" i="2"/>
  <c r="J113" i="2"/>
  <c r="M113" i="5" s="1"/>
  <c r="J112" i="2"/>
  <c r="J111" i="2"/>
  <c r="J110" i="2"/>
  <c r="J109" i="2"/>
  <c r="J108" i="2"/>
  <c r="J104" i="2"/>
  <c r="J103" i="2"/>
  <c r="J102" i="2"/>
  <c r="J101" i="2"/>
  <c r="J100" i="2"/>
  <c r="J99" i="2"/>
  <c r="J98" i="2"/>
  <c r="J97" i="2"/>
  <c r="M97" i="6"/>
  <c r="J96" i="2"/>
  <c r="M96" i="6"/>
  <c r="J95" i="2"/>
  <c r="J94" i="2"/>
  <c r="J93" i="2"/>
  <c r="J92" i="2"/>
  <c r="M92" i="5"/>
  <c r="J86" i="2"/>
  <c r="J85" i="2"/>
  <c r="J84" i="2"/>
  <c r="M84" i="5"/>
  <c r="J83" i="2"/>
  <c r="M83" i="5"/>
  <c r="J82" i="2"/>
  <c r="J81" i="2"/>
  <c r="J80" i="2"/>
  <c r="J79" i="2"/>
  <c r="M79" i="11" s="1"/>
  <c r="M79" i="9"/>
  <c r="J78" i="2"/>
  <c r="M78" i="5"/>
  <c r="J77" i="2"/>
  <c r="J76" i="2"/>
  <c r="J75" i="2"/>
  <c r="M75" i="10" s="1"/>
  <c r="J74" i="2"/>
  <c r="J73" i="2"/>
  <c r="J70" i="2"/>
  <c r="J69" i="2"/>
  <c r="M69" i="6" s="1"/>
  <c r="J68" i="2"/>
  <c r="M68" i="5"/>
  <c r="J67" i="2"/>
  <c r="M67" i="12" s="1"/>
  <c r="J66" i="2"/>
  <c r="J65" i="2"/>
  <c r="M65" i="6" s="1"/>
  <c r="M65" i="5"/>
  <c r="J64" i="2"/>
  <c r="J63" i="2"/>
  <c r="M63" i="17" s="1"/>
  <c r="J62" i="2"/>
  <c r="M62" i="6"/>
  <c r="J61" i="2"/>
  <c r="J60" i="2"/>
  <c r="J59" i="2"/>
  <c r="J58" i="2"/>
  <c r="M58" i="5"/>
  <c r="J57" i="2"/>
  <c r="J55" i="2"/>
  <c r="M55" i="6" s="1"/>
  <c r="J54" i="2"/>
  <c r="J53" i="2"/>
  <c r="M53" i="5"/>
  <c r="J52" i="2"/>
  <c r="J51" i="2"/>
  <c r="M51" i="5" s="1"/>
  <c r="J49" i="2"/>
  <c r="J48" i="2"/>
  <c r="M48" i="5" s="1"/>
  <c r="J47" i="2"/>
  <c r="J46" i="2"/>
  <c r="M46" i="6"/>
  <c r="J45" i="2"/>
  <c r="M45" i="6"/>
  <c r="J44" i="2"/>
  <c r="M44" i="5"/>
  <c r="J43" i="2"/>
  <c r="M43" i="6"/>
  <c r="J42" i="2"/>
  <c r="J41" i="2"/>
  <c r="J40" i="2"/>
  <c r="J32" i="2"/>
  <c r="J31" i="2"/>
  <c r="J30" i="2"/>
  <c r="J29" i="2"/>
  <c r="J28" i="2"/>
  <c r="J27" i="2"/>
  <c r="J26" i="2"/>
  <c r="M26" i="5"/>
  <c r="J25" i="2"/>
  <c r="J24" i="2"/>
  <c r="M24" i="20" s="1"/>
  <c r="M24" i="5"/>
  <c r="J23" i="2"/>
  <c r="J22" i="2"/>
  <c r="M22" i="5"/>
  <c r="J21" i="2"/>
  <c r="J20" i="2"/>
  <c r="M20" i="5"/>
  <c r="J18" i="2"/>
  <c r="M18" i="5" s="1"/>
  <c r="M18" i="10"/>
  <c r="J17" i="2"/>
  <c r="M17" i="5"/>
  <c r="J16" i="2"/>
  <c r="J15" i="2"/>
  <c r="M15" i="5"/>
  <c r="J14" i="2"/>
  <c r="J12" i="2"/>
  <c r="J11" i="2"/>
  <c r="M11" i="10"/>
  <c r="J10" i="2"/>
  <c r="J9" i="2"/>
  <c r="M9" i="10"/>
  <c r="J8" i="2"/>
  <c r="M8" i="11"/>
  <c r="J7" i="2"/>
  <c r="M7" i="11"/>
  <c r="J6" i="2"/>
  <c r="M6" i="10"/>
  <c r="J5" i="2"/>
  <c r="M5" i="5" s="1"/>
  <c r="J4" i="2"/>
  <c r="M4" i="5"/>
  <c r="H133" i="2"/>
  <c r="AJ139" i="26" s="1"/>
  <c r="H132" i="2"/>
  <c r="AJ138" i="26" s="1"/>
  <c r="H131" i="2"/>
  <c r="AJ137" i="26" s="1"/>
  <c r="H130" i="2"/>
  <c r="AJ136" i="26" s="1"/>
  <c r="H129" i="2"/>
  <c r="AJ135" i="26" s="1"/>
  <c r="H128" i="2"/>
  <c r="AJ134" i="26" s="1"/>
  <c r="H127" i="2"/>
  <c r="AJ133" i="26" s="1"/>
  <c r="H126" i="2"/>
  <c r="AJ132" i="26" s="1"/>
  <c r="H125" i="2"/>
  <c r="AJ131" i="26" s="1"/>
  <c r="H124" i="2"/>
  <c r="AJ130" i="26" s="1"/>
  <c r="K124" i="5"/>
  <c r="H123" i="2"/>
  <c r="AJ129" i="26" s="1"/>
  <c r="H122" i="2"/>
  <c r="AJ128" i="26" s="1"/>
  <c r="H118" i="2"/>
  <c r="AJ124" i="26" s="1"/>
  <c r="H117" i="2"/>
  <c r="AJ123" i="26" s="1"/>
  <c r="H116" i="2"/>
  <c r="AJ122" i="26" s="1"/>
  <c r="H115" i="2"/>
  <c r="AJ121" i="26" s="1"/>
  <c r="K115" i="10"/>
  <c r="H114" i="2"/>
  <c r="AJ120" i="26" s="1"/>
  <c r="H113" i="2"/>
  <c r="AJ119" i="26" s="1"/>
  <c r="H112" i="2"/>
  <c r="AJ118" i="26" s="1"/>
  <c r="H111" i="2"/>
  <c r="AJ117" i="26" s="1"/>
  <c r="H110" i="2"/>
  <c r="AJ116" i="26" s="1"/>
  <c r="H109" i="2"/>
  <c r="AJ115" i="26" s="1"/>
  <c r="H108" i="2"/>
  <c r="AJ114" i="26" s="1"/>
  <c r="H104" i="2"/>
  <c r="AJ110" i="26" s="1"/>
  <c r="H103" i="2"/>
  <c r="AJ109" i="26" s="1"/>
  <c r="H102" i="2"/>
  <c r="AJ108" i="26" s="1"/>
  <c r="H101" i="2"/>
  <c r="AJ107" i="26" s="1"/>
  <c r="H100" i="2"/>
  <c r="AJ106" i="26" s="1"/>
  <c r="H99" i="2"/>
  <c r="AJ105" i="26" s="1"/>
  <c r="H98" i="2"/>
  <c r="AJ104" i="26" s="1"/>
  <c r="H97" i="2"/>
  <c r="AJ103" i="26" s="1"/>
  <c r="K97" i="6"/>
  <c r="H96" i="2"/>
  <c r="AJ102" i="26" s="1"/>
  <c r="K96" i="6"/>
  <c r="H95" i="2"/>
  <c r="AJ101" i="26" s="1"/>
  <c r="H94" i="2"/>
  <c r="AJ100" i="26" s="1"/>
  <c r="H93" i="2"/>
  <c r="AJ99" i="26" s="1"/>
  <c r="H92" i="2"/>
  <c r="AJ98" i="26" s="1"/>
  <c r="H86" i="2"/>
  <c r="AJ92" i="26" s="1"/>
  <c r="H85" i="2"/>
  <c r="AJ91" i="26" s="1"/>
  <c r="H84" i="2"/>
  <c r="AJ90" i="26" s="1"/>
  <c r="K84" i="5"/>
  <c r="H83" i="2"/>
  <c r="AJ89" i="26" s="1"/>
  <c r="K83" i="5"/>
  <c r="H82" i="2"/>
  <c r="AJ88" i="26" s="1"/>
  <c r="H81" i="2"/>
  <c r="AJ87" i="26" s="1"/>
  <c r="H80" i="2"/>
  <c r="AJ86" i="26" s="1"/>
  <c r="H79" i="2"/>
  <c r="AJ85" i="26" s="1"/>
  <c r="K79" i="9"/>
  <c r="H78" i="2"/>
  <c r="AJ84" i="26" s="1"/>
  <c r="K78" i="5"/>
  <c r="H77" i="2"/>
  <c r="AJ83" i="26" s="1"/>
  <c r="H76" i="2"/>
  <c r="AJ82" i="26" s="1"/>
  <c r="H75" i="2"/>
  <c r="AJ81" i="26" s="1"/>
  <c r="H74" i="2"/>
  <c r="AJ80" i="26" s="1"/>
  <c r="H73" i="2"/>
  <c r="AJ79" i="26" s="1"/>
  <c r="H70" i="2"/>
  <c r="AI76" i="26" s="1"/>
  <c r="H69" i="2"/>
  <c r="AJ75" i="26" s="1"/>
  <c r="H68" i="2"/>
  <c r="AJ74" i="26" s="1"/>
  <c r="K68" i="5"/>
  <c r="H67" i="2"/>
  <c r="AJ73" i="26" s="1"/>
  <c r="H66" i="2"/>
  <c r="AJ72" i="26" s="1"/>
  <c r="H65" i="2"/>
  <c r="AI71" i="26" s="1"/>
  <c r="K65" i="5"/>
  <c r="H64" i="2"/>
  <c r="AJ70" i="26" s="1"/>
  <c r="H63" i="2"/>
  <c r="AJ69" i="26" s="1"/>
  <c r="H62" i="2"/>
  <c r="AJ68" i="26" s="1"/>
  <c r="K62" i="6"/>
  <c r="H61" i="2"/>
  <c r="AJ67" i="26" s="1"/>
  <c r="H60" i="2"/>
  <c r="AJ66" i="26" s="1"/>
  <c r="H59" i="2"/>
  <c r="AJ65" i="26" s="1"/>
  <c r="H58" i="2"/>
  <c r="AI64" i="26" s="1"/>
  <c r="K58" i="5"/>
  <c r="H57" i="2"/>
  <c r="AI63" i="26" s="1"/>
  <c r="H55" i="2"/>
  <c r="AJ61" i="26" s="1"/>
  <c r="H54" i="2"/>
  <c r="AJ60" i="26" s="1"/>
  <c r="H53" i="2"/>
  <c r="AJ59" i="26" s="1"/>
  <c r="K53" i="5"/>
  <c r="H52" i="2"/>
  <c r="AJ58" i="26" s="1"/>
  <c r="H51" i="2"/>
  <c r="AJ57" i="26" s="1"/>
  <c r="H49" i="2"/>
  <c r="AJ55" i="26" s="1"/>
  <c r="H48" i="2"/>
  <c r="AJ54" i="26" s="1"/>
  <c r="H47" i="2"/>
  <c r="AJ53" i="26" s="1"/>
  <c r="H46" i="2"/>
  <c r="AJ52" i="26" s="1"/>
  <c r="K46" i="6"/>
  <c r="H45" i="2"/>
  <c r="AJ51" i="26" s="1"/>
  <c r="K45" i="6"/>
  <c r="H44" i="2"/>
  <c r="AJ50" i="26" s="1"/>
  <c r="K44" i="5"/>
  <c r="H43" i="2"/>
  <c r="AJ49" i="26" s="1"/>
  <c r="K43" i="6"/>
  <c r="H42" i="2"/>
  <c r="AJ48" i="26" s="1"/>
  <c r="H41" i="2"/>
  <c r="AJ47" i="26" s="1"/>
  <c r="H40" i="2"/>
  <c r="AJ46" i="26" s="1"/>
  <c r="H32" i="2"/>
  <c r="AJ38" i="26" s="1"/>
  <c r="H31" i="2"/>
  <c r="AJ37" i="26" s="1"/>
  <c r="H30" i="2"/>
  <c r="AJ36" i="26" s="1"/>
  <c r="H29" i="2"/>
  <c r="AJ35" i="26" s="1"/>
  <c r="H28" i="2"/>
  <c r="AJ34" i="26" s="1"/>
  <c r="H27" i="2"/>
  <c r="AJ33" i="26" s="1"/>
  <c r="H26" i="2"/>
  <c r="AI32" i="26" s="1"/>
  <c r="K26" i="5"/>
  <c r="H25" i="2"/>
  <c r="AJ31" i="26" s="1"/>
  <c r="H24" i="2"/>
  <c r="AJ30" i="26" s="1"/>
  <c r="K24" i="5"/>
  <c r="H23" i="2"/>
  <c r="AJ29" i="26" s="1"/>
  <c r="H22" i="2"/>
  <c r="AJ28" i="26" s="1"/>
  <c r="K22" i="5"/>
  <c r="H21" i="2"/>
  <c r="AJ27" i="26" s="1"/>
  <c r="H20" i="2"/>
  <c r="AJ26" i="26" s="1"/>
  <c r="K20" i="5"/>
  <c r="H18" i="2"/>
  <c r="AJ24" i="26" s="1"/>
  <c r="K18" i="10"/>
  <c r="H17" i="2"/>
  <c r="AJ23" i="26" s="1"/>
  <c r="K17" i="5"/>
  <c r="H16" i="2"/>
  <c r="AJ22" i="26" s="1"/>
  <c r="H15" i="2"/>
  <c r="AI21" i="26" s="1"/>
  <c r="K15" i="5"/>
  <c r="H14" i="2"/>
  <c r="AI20" i="26" s="1"/>
  <c r="H12" i="2"/>
  <c r="AJ18" i="26" s="1"/>
  <c r="H11" i="2"/>
  <c r="AJ17" i="26" s="1"/>
  <c r="K11" i="10"/>
  <c r="H10" i="2"/>
  <c r="AJ16" i="26" s="1"/>
  <c r="H9" i="2"/>
  <c r="AJ15" i="26" s="1"/>
  <c r="K9" i="10"/>
  <c r="H8" i="2"/>
  <c r="AJ14" i="26" s="1"/>
  <c r="K8" i="11"/>
  <c r="H7" i="2"/>
  <c r="AJ13" i="26" s="1"/>
  <c r="K7" i="11"/>
  <c r="H6" i="2"/>
  <c r="AJ12" i="26" s="1"/>
  <c r="K6" i="10"/>
  <c r="H5" i="2"/>
  <c r="AI11" i="26" s="1"/>
  <c r="H4" i="2"/>
  <c r="AJ10" i="26" s="1"/>
  <c r="K4" i="5"/>
  <c r="K104" i="6"/>
  <c r="K104" i="11"/>
  <c r="M63" i="10"/>
  <c r="M102" i="6"/>
  <c r="M102" i="11"/>
  <c r="K6" i="5"/>
  <c r="M104" i="6"/>
  <c r="M104" i="11"/>
  <c r="M6" i="5"/>
  <c r="K51" i="11"/>
  <c r="K51" i="10"/>
  <c r="K92" i="6"/>
  <c r="K92" i="11"/>
  <c r="K53" i="6"/>
  <c r="K53" i="11"/>
  <c r="K101" i="6"/>
  <c r="K101" i="11"/>
  <c r="M51" i="10"/>
  <c r="M51" i="11"/>
  <c r="K102" i="11"/>
  <c r="K102" i="6"/>
  <c r="M92" i="11"/>
  <c r="M92" i="6"/>
  <c r="K92" i="5"/>
  <c r="M53" i="6"/>
  <c r="M53" i="11"/>
  <c r="M101" i="6"/>
  <c r="M101" i="11"/>
  <c r="M79" i="5"/>
  <c r="C151" i="26"/>
  <c r="C150" i="26"/>
  <c r="C149" i="26"/>
  <c r="C148" i="26"/>
  <c r="C147" i="26"/>
  <c r="D145" i="24"/>
  <c r="C145" i="24"/>
  <c r="B145" i="24"/>
  <c r="D144" i="24"/>
  <c r="C144" i="24"/>
  <c r="B144" i="24"/>
  <c r="D143" i="24"/>
  <c r="C143" i="24"/>
  <c r="B143" i="24"/>
  <c r="D142" i="24"/>
  <c r="C142" i="24"/>
  <c r="B142" i="24"/>
  <c r="D141" i="24"/>
  <c r="C141" i="24"/>
  <c r="B141" i="24"/>
  <c r="D145" i="23"/>
  <c r="C145" i="23"/>
  <c r="B145" i="23"/>
  <c r="D144" i="23"/>
  <c r="C144" i="23"/>
  <c r="B144" i="23"/>
  <c r="D143" i="23"/>
  <c r="C143" i="23"/>
  <c r="B143" i="23"/>
  <c r="D142" i="23"/>
  <c r="C142" i="23"/>
  <c r="B142" i="23"/>
  <c r="D141" i="23"/>
  <c r="C141" i="23"/>
  <c r="B141" i="23"/>
  <c r="D145" i="22"/>
  <c r="C145" i="22"/>
  <c r="B145" i="22"/>
  <c r="D144" i="22"/>
  <c r="C144" i="22"/>
  <c r="B144" i="22"/>
  <c r="D143" i="22"/>
  <c r="C143" i="22"/>
  <c r="B143" i="22"/>
  <c r="D142" i="22"/>
  <c r="C142" i="22"/>
  <c r="B142" i="22"/>
  <c r="D141" i="22"/>
  <c r="C141" i="22"/>
  <c r="B141" i="22"/>
  <c r="D145" i="21"/>
  <c r="C145" i="21"/>
  <c r="B145" i="21"/>
  <c r="D144" i="21"/>
  <c r="C144" i="21"/>
  <c r="B144" i="21"/>
  <c r="D143" i="21"/>
  <c r="C143" i="21"/>
  <c r="B143" i="21"/>
  <c r="D142" i="21"/>
  <c r="C142" i="21"/>
  <c r="B142" i="21"/>
  <c r="D141" i="21"/>
  <c r="C141" i="21"/>
  <c r="B141" i="21"/>
  <c r="D145" i="20"/>
  <c r="C145" i="20"/>
  <c r="B145" i="20"/>
  <c r="D144" i="20"/>
  <c r="C144" i="20"/>
  <c r="B144" i="20"/>
  <c r="D143" i="20"/>
  <c r="C143" i="20"/>
  <c r="B143" i="20"/>
  <c r="D142" i="20"/>
  <c r="C142" i="20"/>
  <c r="B142" i="20"/>
  <c r="D141" i="20"/>
  <c r="C141" i="20"/>
  <c r="B141" i="20"/>
  <c r="D145" i="19"/>
  <c r="C145" i="19"/>
  <c r="B145" i="19"/>
  <c r="D144" i="19"/>
  <c r="C144" i="19"/>
  <c r="B144" i="19"/>
  <c r="D143" i="19"/>
  <c r="C143" i="19"/>
  <c r="B143" i="19"/>
  <c r="D142" i="19"/>
  <c r="C142" i="19"/>
  <c r="B142" i="19"/>
  <c r="D141" i="19"/>
  <c r="C141" i="19"/>
  <c r="B141" i="19"/>
  <c r="D145" i="18"/>
  <c r="C145" i="18"/>
  <c r="B145" i="18"/>
  <c r="D144" i="18"/>
  <c r="C144" i="18"/>
  <c r="B144" i="18"/>
  <c r="D143" i="18"/>
  <c r="C143" i="18"/>
  <c r="B143" i="18"/>
  <c r="D142" i="18"/>
  <c r="C142" i="18"/>
  <c r="B142" i="18"/>
  <c r="D141" i="18"/>
  <c r="C141" i="18"/>
  <c r="B141" i="18"/>
  <c r="D145" i="17"/>
  <c r="C145" i="17"/>
  <c r="B145" i="17"/>
  <c r="D144" i="17"/>
  <c r="C144" i="17"/>
  <c r="B144" i="17"/>
  <c r="D143" i="17"/>
  <c r="C143" i="17"/>
  <c r="B143" i="17"/>
  <c r="D142" i="17"/>
  <c r="C142" i="17"/>
  <c r="B142" i="17"/>
  <c r="D141" i="17"/>
  <c r="C141" i="17"/>
  <c r="B141" i="17"/>
  <c r="D145" i="16"/>
  <c r="C145" i="16"/>
  <c r="B145" i="16"/>
  <c r="D144" i="16"/>
  <c r="C144" i="16"/>
  <c r="B144" i="16"/>
  <c r="D143" i="16"/>
  <c r="C143" i="16"/>
  <c r="B143" i="16"/>
  <c r="D142" i="16"/>
  <c r="C142" i="16"/>
  <c r="B142" i="16"/>
  <c r="D141" i="16"/>
  <c r="C141" i="16"/>
  <c r="B141" i="16"/>
  <c r="D145" i="14"/>
  <c r="C145" i="14"/>
  <c r="B145" i="14"/>
  <c r="D144" i="14"/>
  <c r="C144" i="14"/>
  <c r="B144" i="14"/>
  <c r="D143" i="14"/>
  <c r="C143" i="14"/>
  <c r="B143" i="14"/>
  <c r="D142" i="14"/>
  <c r="C142" i="14"/>
  <c r="B142" i="14"/>
  <c r="D141" i="14"/>
  <c r="C141" i="14"/>
  <c r="B141" i="14"/>
  <c r="D145" i="13"/>
  <c r="C145" i="13"/>
  <c r="B145" i="13"/>
  <c r="D144" i="13"/>
  <c r="C144" i="13"/>
  <c r="B144" i="13"/>
  <c r="D143" i="13"/>
  <c r="C143" i="13"/>
  <c r="B143" i="13"/>
  <c r="D142" i="13"/>
  <c r="C142" i="13"/>
  <c r="B142" i="13"/>
  <c r="D141" i="13"/>
  <c r="C141" i="13"/>
  <c r="B141" i="13"/>
  <c r="D145" i="12"/>
  <c r="C145" i="12"/>
  <c r="B145" i="12"/>
  <c r="D144" i="12"/>
  <c r="C144" i="12"/>
  <c r="B144" i="12"/>
  <c r="D143" i="12"/>
  <c r="C143" i="12"/>
  <c r="B143" i="12"/>
  <c r="D142" i="12"/>
  <c r="C142" i="12"/>
  <c r="B142" i="12"/>
  <c r="D141" i="12"/>
  <c r="C141" i="12"/>
  <c r="B141" i="12"/>
  <c r="D145" i="11"/>
  <c r="C145" i="11"/>
  <c r="B145" i="11"/>
  <c r="D144" i="11"/>
  <c r="C144" i="11"/>
  <c r="B144" i="11"/>
  <c r="D143" i="11"/>
  <c r="C143" i="11"/>
  <c r="B143" i="11"/>
  <c r="D142" i="11"/>
  <c r="C142" i="11"/>
  <c r="B142" i="11"/>
  <c r="D141" i="11"/>
  <c r="C141" i="11"/>
  <c r="B141" i="11"/>
  <c r="D145" i="10"/>
  <c r="C145" i="10"/>
  <c r="B145" i="10"/>
  <c r="D144" i="10"/>
  <c r="C144" i="10"/>
  <c r="B144" i="10"/>
  <c r="D143" i="10"/>
  <c r="C143" i="10"/>
  <c r="B143" i="10"/>
  <c r="D142" i="10"/>
  <c r="C142" i="10"/>
  <c r="B142" i="10"/>
  <c r="D141" i="10"/>
  <c r="C141" i="10"/>
  <c r="B141" i="10"/>
  <c r="D145" i="9"/>
  <c r="C145" i="9"/>
  <c r="B145" i="9"/>
  <c r="D144" i="9"/>
  <c r="C144" i="9"/>
  <c r="B144" i="9"/>
  <c r="D143" i="9"/>
  <c r="C143" i="9"/>
  <c r="B143" i="9"/>
  <c r="D142" i="9"/>
  <c r="C142" i="9"/>
  <c r="B142" i="9"/>
  <c r="D141" i="9"/>
  <c r="C141" i="9"/>
  <c r="B141" i="9"/>
  <c r="B141" i="8"/>
  <c r="C141" i="8"/>
  <c r="D141" i="8"/>
  <c r="B142" i="8"/>
  <c r="C142" i="8"/>
  <c r="D142" i="8"/>
  <c r="B143" i="8"/>
  <c r="C143" i="8"/>
  <c r="D143" i="8"/>
  <c r="B144" i="8"/>
  <c r="C144" i="8"/>
  <c r="D144" i="8"/>
  <c r="B145" i="8"/>
  <c r="C145" i="8"/>
  <c r="D145" i="8"/>
  <c r="A145" i="8"/>
  <c r="A144" i="8"/>
  <c r="A143" i="8"/>
  <c r="A142" i="8"/>
  <c r="A141" i="8"/>
  <c r="A145" i="24"/>
  <c r="A144" i="24"/>
  <c r="A143" i="24"/>
  <c r="A142" i="24"/>
  <c r="A141" i="24"/>
  <c r="A145" i="23"/>
  <c r="A144" i="23"/>
  <c r="A143" i="23"/>
  <c r="A142" i="23"/>
  <c r="A141" i="23"/>
  <c r="A145" i="22"/>
  <c r="A144" i="22"/>
  <c r="A143" i="22"/>
  <c r="A142" i="22"/>
  <c r="A141" i="22"/>
  <c r="A145" i="21"/>
  <c r="A144" i="21"/>
  <c r="A143" i="21"/>
  <c r="A142" i="21"/>
  <c r="A141" i="21"/>
  <c r="A145" i="20"/>
  <c r="A144" i="20"/>
  <c r="A143" i="20"/>
  <c r="A142" i="20"/>
  <c r="A141" i="20"/>
  <c r="A145" i="19"/>
  <c r="A144" i="19"/>
  <c r="A143" i="19"/>
  <c r="A142" i="19"/>
  <c r="A141" i="19"/>
  <c r="A145" i="18"/>
  <c r="A144" i="18"/>
  <c r="A143" i="18"/>
  <c r="A142" i="18"/>
  <c r="A141" i="18"/>
  <c r="A145" i="17"/>
  <c r="A144" i="17"/>
  <c r="A143" i="17"/>
  <c r="A142" i="17"/>
  <c r="A141" i="17"/>
  <c r="A145" i="16"/>
  <c r="A144" i="16"/>
  <c r="A143" i="16"/>
  <c r="A142" i="16"/>
  <c r="A141" i="16"/>
  <c r="A145" i="14"/>
  <c r="A144" i="14"/>
  <c r="A143" i="14"/>
  <c r="A142" i="14"/>
  <c r="A141" i="14"/>
  <c r="A145" i="13"/>
  <c r="A144" i="13"/>
  <c r="A143" i="13"/>
  <c r="A142" i="13"/>
  <c r="A141" i="13"/>
  <c r="A145" i="12"/>
  <c r="A144" i="12"/>
  <c r="A143" i="12"/>
  <c r="A142" i="12"/>
  <c r="A141" i="12"/>
  <c r="A145" i="11"/>
  <c r="A144" i="11"/>
  <c r="A143" i="11"/>
  <c r="A142" i="11"/>
  <c r="A141" i="11"/>
  <c r="A145" i="10"/>
  <c r="A144" i="10"/>
  <c r="A143" i="10"/>
  <c r="A142" i="10"/>
  <c r="A141" i="10"/>
  <c r="A145" i="9"/>
  <c r="A144" i="9"/>
  <c r="A143" i="9"/>
  <c r="A142" i="9"/>
  <c r="A141" i="9"/>
  <c r="D145" i="7"/>
  <c r="C145" i="7"/>
  <c r="B145" i="7"/>
  <c r="A145" i="7"/>
  <c r="D144" i="7"/>
  <c r="C144" i="7"/>
  <c r="B144" i="7"/>
  <c r="A144" i="7"/>
  <c r="D143" i="7"/>
  <c r="C143" i="7"/>
  <c r="B143" i="7"/>
  <c r="A143" i="7"/>
  <c r="D142" i="7"/>
  <c r="C142" i="7"/>
  <c r="B142" i="7"/>
  <c r="A142" i="7"/>
  <c r="D141" i="7"/>
  <c r="C141" i="7"/>
  <c r="B141" i="7"/>
  <c r="A141" i="7"/>
  <c r="D145" i="6"/>
  <c r="C145" i="6"/>
  <c r="B145" i="6"/>
  <c r="A145" i="6"/>
  <c r="D144" i="6"/>
  <c r="C144" i="6"/>
  <c r="B144" i="6"/>
  <c r="A144" i="6"/>
  <c r="D143" i="6"/>
  <c r="C143" i="6"/>
  <c r="B143" i="6"/>
  <c r="A143" i="6"/>
  <c r="D142" i="6"/>
  <c r="C142" i="6"/>
  <c r="B142" i="6"/>
  <c r="A142" i="6"/>
  <c r="D141" i="6"/>
  <c r="C141" i="6"/>
  <c r="B141" i="6"/>
  <c r="A141" i="6"/>
  <c r="D145" i="5"/>
  <c r="C145" i="5"/>
  <c r="B145" i="5"/>
  <c r="A145" i="5"/>
  <c r="D144" i="5"/>
  <c r="C144" i="5"/>
  <c r="B144" i="5"/>
  <c r="A144" i="5"/>
  <c r="D143" i="5"/>
  <c r="C143" i="5"/>
  <c r="B143" i="5"/>
  <c r="A143" i="5"/>
  <c r="D142" i="5"/>
  <c r="C142" i="5"/>
  <c r="B142" i="5"/>
  <c r="A142" i="5"/>
  <c r="D141" i="5"/>
  <c r="C141" i="5"/>
  <c r="B141" i="5"/>
  <c r="A141" i="5"/>
  <c r="B151" i="26"/>
  <c r="D145" i="3" s="1"/>
  <c r="A151" i="26"/>
  <c r="B150" i="26"/>
  <c r="D144" i="3" s="1"/>
  <c r="A150" i="26"/>
  <c r="B149" i="26"/>
  <c r="D143" i="3" s="1"/>
  <c r="A149" i="26"/>
  <c r="B148" i="26"/>
  <c r="D142" i="3" s="1"/>
  <c r="A148" i="26"/>
  <c r="B147" i="26"/>
  <c r="D141" i="3" s="1"/>
  <c r="A147" i="26"/>
  <c r="F145" i="3"/>
  <c r="E145" i="3"/>
  <c r="C145" i="3"/>
  <c r="B145" i="3"/>
  <c r="F144" i="3"/>
  <c r="E144" i="3"/>
  <c r="C144" i="3"/>
  <c r="B144" i="3"/>
  <c r="F143" i="3"/>
  <c r="E143" i="3"/>
  <c r="C143" i="3"/>
  <c r="B143" i="3"/>
  <c r="F142" i="3"/>
  <c r="E142" i="3"/>
  <c r="C142" i="3"/>
  <c r="B142" i="3"/>
  <c r="F141" i="3"/>
  <c r="E141" i="3"/>
  <c r="C141" i="3"/>
  <c r="B141" i="3"/>
  <c r="Y2" i="3"/>
  <c r="X2" i="3"/>
  <c r="W2" i="3"/>
  <c r="V2" i="3"/>
  <c r="U2" i="3"/>
  <c r="T2" i="3"/>
  <c r="S2" i="3"/>
  <c r="R2" i="3"/>
  <c r="Q2" i="3"/>
  <c r="P2" i="3"/>
  <c r="O2" i="3"/>
  <c r="N2" i="3"/>
  <c r="M2" i="3"/>
  <c r="K2" i="3"/>
  <c r="I2" i="3"/>
  <c r="H2" i="3"/>
  <c r="L2" i="3"/>
  <c r="J2" i="3"/>
  <c r="M10" i="4"/>
  <c r="M9" i="4"/>
  <c r="M8" i="4"/>
  <c r="M7" i="4"/>
  <c r="M6" i="4"/>
  <c r="AA2" i="3"/>
  <c r="M9" i="26"/>
  <c r="H9" i="26"/>
  <c r="E9" i="26"/>
  <c r="D9" i="26"/>
  <c r="F9" i="26"/>
  <c r="G9" i="26"/>
  <c r="I9" i="26"/>
  <c r="F8" i="30"/>
  <c r="F7" i="30"/>
  <c r="F6" i="30"/>
  <c r="F5" i="30"/>
  <c r="C12" i="26"/>
  <c r="C10" i="26"/>
  <c r="C11" i="26"/>
  <c r="F4" i="30"/>
  <c r="B12" i="26"/>
  <c r="D6" i="3" s="1"/>
  <c r="B13" i="26"/>
  <c r="D7" i="3" s="1"/>
  <c r="B14" i="26"/>
  <c r="D8" i="3" s="1"/>
  <c r="B15" i="26"/>
  <c r="D9" i="3" s="1"/>
  <c r="B16" i="26"/>
  <c r="D10" i="3" s="1"/>
  <c r="B17" i="26"/>
  <c r="D11" i="3" s="1"/>
  <c r="B18" i="26"/>
  <c r="D12" i="3" s="1"/>
  <c r="B19" i="26"/>
  <c r="D13" i="3" s="1"/>
  <c r="B20" i="26"/>
  <c r="D14" i="3" s="1"/>
  <c r="B21" i="26"/>
  <c r="D15" i="3" s="1"/>
  <c r="B22" i="26"/>
  <c r="D16" i="3" s="1"/>
  <c r="B23" i="26"/>
  <c r="D17" i="3" s="1"/>
  <c r="B24" i="26"/>
  <c r="D18" i="3" s="1"/>
  <c r="B25" i="26"/>
  <c r="D19" i="3" s="1"/>
  <c r="B26" i="26"/>
  <c r="D20" i="3" s="1"/>
  <c r="B27" i="26"/>
  <c r="D21" i="3" s="1"/>
  <c r="B28" i="26"/>
  <c r="D22" i="3" s="1"/>
  <c r="B29" i="26"/>
  <c r="D23" i="3" s="1"/>
  <c r="B30" i="26"/>
  <c r="D24" i="3" s="1"/>
  <c r="B31" i="26"/>
  <c r="D25" i="3" s="1"/>
  <c r="B32" i="26"/>
  <c r="D26" i="3" s="1"/>
  <c r="B33" i="26"/>
  <c r="D27" i="3" s="1"/>
  <c r="B34" i="26"/>
  <c r="D28" i="3" s="1"/>
  <c r="B35" i="26"/>
  <c r="D29" i="3" s="1"/>
  <c r="B36" i="26"/>
  <c r="D30" i="3" s="1"/>
  <c r="B37" i="26"/>
  <c r="D31" i="3" s="1"/>
  <c r="B38" i="26"/>
  <c r="D32" i="3" s="1"/>
  <c r="B39" i="26"/>
  <c r="D33" i="3" s="1"/>
  <c r="B40" i="26"/>
  <c r="D34" i="3" s="1"/>
  <c r="B41" i="26"/>
  <c r="D35" i="3" s="1"/>
  <c r="B42" i="26"/>
  <c r="D36" i="3" s="1"/>
  <c r="B43" i="26"/>
  <c r="D37" i="3" s="1"/>
  <c r="B44" i="26"/>
  <c r="D38" i="3" s="1"/>
  <c r="B45" i="26"/>
  <c r="D39" i="3" s="1"/>
  <c r="B46" i="26"/>
  <c r="D40" i="3" s="1"/>
  <c r="B47" i="26"/>
  <c r="D41" i="3" s="1"/>
  <c r="B48" i="26"/>
  <c r="D42" i="3" s="1"/>
  <c r="B49" i="26"/>
  <c r="D43" i="3" s="1"/>
  <c r="B50" i="26"/>
  <c r="D44" i="3" s="1"/>
  <c r="B51" i="26"/>
  <c r="D45" i="3" s="1"/>
  <c r="B52" i="26"/>
  <c r="D46" i="3" s="1"/>
  <c r="B53" i="26"/>
  <c r="D47" i="3" s="1"/>
  <c r="B54" i="26"/>
  <c r="D48" i="3" s="1"/>
  <c r="B55" i="26"/>
  <c r="D49" i="3" s="1"/>
  <c r="B56" i="26"/>
  <c r="D50" i="3" s="1"/>
  <c r="B57" i="26"/>
  <c r="D51" i="3" s="1"/>
  <c r="B58" i="26"/>
  <c r="D52" i="3" s="1"/>
  <c r="B59" i="26"/>
  <c r="D53" i="3" s="1"/>
  <c r="B60" i="26"/>
  <c r="D54" i="3" s="1"/>
  <c r="B61" i="26"/>
  <c r="D55" i="3" s="1"/>
  <c r="B62" i="26"/>
  <c r="D56" i="3" s="1"/>
  <c r="B63" i="26"/>
  <c r="D57" i="3" s="1"/>
  <c r="B64" i="26"/>
  <c r="D58" i="3" s="1"/>
  <c r="B65" i="26"/>
  <c r="D59" i="3" s="1"/>
  <c r="B66" i="26"/>
  <c r="D60" i="3" s="1"/>
  <c r="B67" i="26"/>
  <c r="D61" i="3" s="1"/>
  <c r="B68" i="26"/>
  <c r="D62" i="3" s="1"/>
  <c r="B69" i="26"/>
  <c r="D63" i="3" s="1"/>
  <c r="B70" i="26"/>
  <c r="D64" i="3" s="1"/>
  <c r="B71" i="26"/>
  <c r="D65" i="3" s="1"/>
  <c r="B72" i="26"/>
  <c r="D66" i="3" s="1"/>
  <c r="B73" i="26"/>
  <c r="D67" i="3" s="1"/>
  <c r="B74" i="26"/>
  <c r="D68" i="3" s="1"/>
  <c r="B75" i="26"/>
  <c r="D69" i="3" s="1"/>
  <c r="B76" i="26"/>
  <c r="D70" i="3" s="1"/>
  <c r="B77" i="26"/>
  <c r="D71" i="3" s="1"/>
  <c r="B78" i="26"/>
  <c r="D72" i="3" s="1"/>
  <c r="B79" i="26"/>
  <c r="D73" i="3" s="1"/>
  <c r="B80" i="26"/>
  <c r="D74" i="3" s="1"/>
  <c r="B81" i="26"/>
  <c r="D75" i="3" s="1"/>
  <c r="B82" i="26"/>
  <c r="D76" i="3" s="1"/>
  <c r="B83" i="26"/>
  <c r="D77" i="3" s="1"/>
  <c r="B84" i="26"/>
  <c r="D78" i="3" s="1"/>
  <c r="B85" i="26"/>
  <c r="D79" i="3" s="1"/>
  <c r="B86" i="26"/>
  <c r="D80" i="3" s="1"/>
  <c r="B87" i="26"/>
  <c r="D81" i="3" s="1"/>
  <c r="B88" i="26"/>
  <c r="D82" i="3" s="1"/>
  <c r="B89" i="26"/>
  <c r="D83" i="3" s="1"/>
  <c r="B90" i="26"/>
  <c r="D84" i="3" s="1"/>
  <c r="B91" i="26"/>
  <c r="D85" i="3" s="1"/>
  <c r="B92" i="26"/>
  <c r="D86" i="3" s="1"/>
  <c r="B93" i="26"/>
  <c r="D87" i="3" s="1"/>
  <c r="B94" i="26"/>
  <c r="D88" i="3" s="1"/>
  <c r="B95" i="26"/>
  <c r="D89" i="3" s="1"/>
  <c r="B96" i="26"/>
  <c r="D90" i="3" s="1"/>
  <c r="B97" i="26"/>
  <c r="D91" i="3" s="1"/>
  <c r="B98" i="26"/>
  <c r="D92" i="3" s="1"/>
  <c r="B99" i="26"/>
  <c r="D93" i="3" s="1"/>
  <c r="B100" i="26"/>
  <c r="D94" i="3" s="1"/>
  <c r="B101" i="26"/>
  <c r="D95" i="3" s="1"/>
  <c r="B102" i="26"/>
  <c r="D96" i="3" s="1"/>
  <c r="B103" i="26"/>
  <c r="D97" i="3" s="1"/>
  <c r="B104" i="26"/>
  <c r="D98" i="3" s="1"/>
  <c r="B105" i="26"/>
  <c r="D99" i="3" s="1"/>
  <c r="B106" i="26"/>
  <c r="D100" i="3" s="1"/>
  <c r="B107" i="26"/>
  <c r="D101" i="3" s="1"/>
  <c r="B108" i="26"/>
  <c r="D102" i="3" s="1"/>
  <c r="B109" i="26"/>
  <c r="D103" i="3" s="1"/>
  <c r="B110" i="26"/>
  <c r="D104" i="3" s="1"/>
  <c r="B111" i="26"/>
  <c r="D105" i="3" s="1"/>
  <c r="B112" i="26"/>
  <c r="D106" i="3" s="1"/>
  <c r="B113" i="26"/>
  <c r="D107" i="3" s="1"/>
  <c r="B114" i="26"/>
  <c r="D108" i="3" s="1"/>
  <c r="B115" i="26"/>
  <c r="D109" i="3" s="1"/>
  <c r="B116" i="26"/>
  <c r="D110" i="3" s="1"/>
  <c r="B117" i="26"/>
  <c r="D111" i="3" s="1"/>
  <c r="B118" i="26"/>
  <c r="D112" i="3" s="1"/>
  <c r="B119" i="26"/>
  <c r="D113" i="3" s="1"/>
  <c r="B120" i="26"/>
  <c r="D114" i="3" s="1"/>
  <c r="B121" i="26"/>
  <c r="D115" i="3" s="1"/>
  <c r="B122" i="26"/>
  <c r="D116" i="3" s="1"/>
  <c r="B123" i="26"/>
  <c r="D117" i="3" s="1"/>
  <c r="B124" i="26"/>
  <c r="D118" i="3" s="1"/>
  <c r="B125" i="26"/>
  <c r="D119" i="3" s="1"/>
  <c r="B126" i="26"/>
  <c r="D120" i="3" s="1"/>
  <c r="B127" i="26"/>
  <c r="D121" i="3" s="1"/>
  <c r="B128" i="26"/>
  <c r="D122" i="3" s="1"/>
  <c r="B129" i="26"/>
  <c r="D123" i="3" s="1"/>
  <c r="B130" i="26"/>
  <c r="D124" i="3" s="1"/>
  <c r="B131" i="26"/>
  <c r="D125" i="3" s="1"/>
  <c r="B132" i="26"/>
  <c r="D126" i="3" s="1"/>
  <c r="B133" i="26"/>
  <c r="D127" i="3" s="1"/>
  <c r="B134" i="26"/>
  <c r="D128" i="3" s="1"/>
  <c r="B135" i="26"/>
  <c r="D129" i="3" s="1"/>
  <c r="B136" i="26"/>
  <c r="D130" i="3" s="1"/>
  <c r="B137" i="26"/>
  <c r="D131" i="3" s="1"/>
  <c r="B138" i="26"/>
  <c r="D132" i="3" s="1"/>
  <c r="B139" i="26"/>
  <c r="D133" i="3" s="1"/>
  <c r="B140" i="26"/>
  <c r="D134" i="3" s="1"/>
  <c r="B141" i="26"/>
  <c r="D135" i="3" s="1"/>
  <c r="B142" i="26"/>
  <c r="D136" i="3" s="1"/>
  <c r="B143" i="26"/>
  <c r="D137" i="3" s="1"/>
  <c r="B144" i="26"/>
  <c r="D138" i="3" s="1"/>
  <c r="B145" i="26"/>
  <c r="D139" i="3" s="1"/>
  <c r="B146" i="26"/>
  <c r="D140" i="3" s="1"/>
  <c r="E17" i="3"/>
  <c r="F17" i="3"/>
  <c r="E18" i="3"/>
  <c r="F18" i="3"/>
  <c r="E19" i="3"/>
  <c r="F19" i="3"/>
  <c r="E20" i="3"/>
  <c r="F20" i="3"/>
  <c r="E21" i="3"/>
  <c r="F21" i="3"/>
  <c r="E22" i="3"/>
  <c r="F22" i="3"/>
  <c r="E23" i="3"/>
  <c r="F23" i="3"/>
  <c r="E24" i="3"/>
  <c r="F24" i="3"/>
  <c r="E25" i="3"/>
  <c r="F25" i="3"/>
  <c r="E26" i="3"/>
  <c r="F26" i="3"/>
  <c r="E27" i="3"/>
  <c r="F27" i="3"/>
  <c r="E28" i="3"/>
  <c r="F28" i="3"/>
  <c r="E29" i="3"/>
  <c r="F29" i="3"/>
  <c r="E30" i="3"/>
  <c r="F30" i="3"/>
  <c r="E31" i="3"/>
  <c r="F31" i="3"/>
  <c r="E32" i="3"/>
  <c r="F32" i="3"/>
  <c r="E33" i="3"/>
  <c r="F33" i="3"/>
  <c r="E34" i="3"/>
  <c r="F34" i="3"/>
  <c r="E35" i="3"/>
  <c r="F35" i="3"/>
  <c r="E36" i="3"/>
  <c r="F36" i="3"/>
  <c r="E37" i="3"/>
  <c r="F37" i="3"/>
  <c r="E38" i="3"/>
  <c r="F38" i="3"/>
  <c r="E39" i="3"/>
  <c r="F39" i="3"/>
  <c r="E40" i="3"/>
  <c r="F40" i="3"/>
  <c r="E41" i="3"/>
  <c r="F41" i="3"/>
  <c r="E42" i="3"/>
  <c r="F42" i="3"/>
  <c r="E43" i="3"/>
  <c r="F43" i="3"/>
  <c r="E44" i="3"/>
  <c r="F44" i="3"/>
  <c r="E45" i="3"/>
  <c r="F45" i="3"/>
  <c r="E46" i="3"/>
  <c r="F46" i="3"/>
  <c r="E47" i="3"/>
  <c r="F47" i="3"/>
  <c r="E48" i="3"/>
  <c r="F48" i="3"/>
  <c r="E49" i="3"/>
  <c r="F49" i="3"/>
  <c r="E50" i="3"/>
  <c r="F50" i="3"/>
  <c r="E51" i="3"/>
  <c r="F51" i="3"/>
  <c r="E52" i="3"/>
  <c r="F52" i="3"/>
  <c r="E53" i="3"/>
  <c r="F53" i="3"/>
  <c r="E54" i="3"/>
  <c r="F54" i="3"/>
  <c r="E55" i="3"/>
  <c r="F55" i="3"/>
  <c r="E56" i="3"/>
  <c r="F56" i="3"/>
  <c r="E57" i="3"/>
  <c r="F57" i="3"/>
  <c r="E58" i="3"/>
  <c r="F58" i="3"/>
  <c r="E59" i="3"/>
  <c r="F59" i="3"/>
  <c r="E60" i="3"/>
  <c r="F60" i="3"/>
  <c r="E61" i="3"/>
  <c r="F61" i="3"/>
  <c r="E62" i="3"/>
  <c r="F62" i="3"/>
  <c r="E63" i="3"/>
  <c r="F63" i="3"/>
  <c r="E64" i="3"/>
  <c r="F64" i="3"/>
  <c r="E65" i="3"/>
  <c r="F65" i="3"/>
  <c r="E66" i="3"/>
  <c r="F66" i="3"/>
  <c r="E67" i="3"/>
  <c r="F67" i="3"/>
  <c r="E68" i="3"/>
  <c r="F68" i="3"/>
  <c r="E69" i="3"/>
  <c r="F69" i="3"/>
  <c r="E70" i="3"/>
  <c r="F70" i="3"/>
  <c r="E71" i="3"/>
  <c r="F71" i="3"/>
  <c r="E72" i="3"/>
  <c r="F72" i="3"/>
  <c r="E73" i="3"/>
  <c r="F73" i="3"/>
  <c r="E74" i="3"/>
  <c r="F74" i="3"/>
  <c r="E75" i="3"/>
  <c r="F75" i="3"/>
  <c r="E76" i="3"/>
  <c r="F76" i="3"/>
  <c r="E77" i="3"/>
  <c r="F77" i="3"/>
  <c r="E78" i="3"/>
  <c r="F78" i="3"/>
  <c r="E79" i="3"/>
  <c r="F79" i="3"/>
  <c r="E80" i="3"/>
  <c r="F80" i="3"/>
  <c r="E81" i="3"/>
  <c r="F81" i="3"/>
  <c r="E82" i="3"/>
  <c r="F82" i="3"/>
  <c r="E83" i="3"/>
  <c r="F83" i="3"/>
  <c r="E84" i="3"/>
  <c r="F84" i="3"/>
  <c r="E85" i="3"/>
  <c r="F85" i="3"/>
  <c r="E86" i="3"/>
  <c r="F86" i="3"/>
  <c r="E87" i="3"/>
  <c r="F87" i="3"/>
  <c r="E88" i="3"/>
  <c r="F88" i="3"/>
  <c r="E89" i="3"/>
  <c r="F89" i="3"/>
  <c r="E90" i="3"/>
  <c r="F90" i="3"/>
  <c r="E91" i="3"/>
  <c r="F91" i="3"/>
  <c r="E92" i="3"/>
  <c r="F92" i="3"/>
  <c r="E93" i="3"/>
  <c r="F93" i="3"/>
  <c r="E94" i="3"/>
  <c r="F94" i="3"/>
  <c r="E95" i="3"/>
  <c r="F95" i="3"/>
  <c r="E96" i="3"/>
  <c r="F96" i="3"/>
  <c r="E97" i="3"/>
  <c r="F97" i="3"/>
  <c r="E98" i="3"/>
  <c r="F98" i="3"/>
  <c r="E99" i="3"/>
  <c r="F99" i="3"/>
  <c r="E100" i="3"/>
  <c r="F100" i="3"/>
  <c r="E101" i="3"/>
  <c r="F101" i="3"/>
  <c r="E102" i="3"/>
  <c r="F102" i="3"/>
  <c r="E103" i="3"/>
  <c r="F103" i="3"/>
  <c r="E104" i="3"/>
  <c r="F104" i="3"/>
  <c r="E105" i="3"/>
  <c r="F105" i="3"/>
  <c r="E106" i="3"/>
  <c r="F106" i="3"/>
  <c r="E107" i="3"/>
  <c r="F107" i="3"/>
  <c r="E108" i="3"/>
  <c r="F108" i="3"/>
  <c r="E109" i="3"/>
  <c r="F109" i="3"/>
  <c r="E110" i="3"/>
  <c r="F110" i="3"/>
  <c r="E111" i="3"/>
  <c r="F111" i="3"/>
  <c r="E112" i="3"/>
  <c r="F112" i="3"/>
  <c r="E113" i="3"/>
  <c r="F113" i="3"/>
  <c r="E114" i="3"/>
  <c r="F114" i="3"/>
  <c r="E115" i="3"/>
  <c r="F115" i="3"/>
  <c r="E116" i="3"/>
  <c r="F116" i="3"/>
  <c r="E117" i="3"/>
  <c r="F117" i="3"/>
  <c r="E118" i="3"/>
  <c r="F118" i="3"/>
  <c r="E119" i="3"/>
  <c r="F119" i="3"/>
  <c r="E120" i="3"/>
  <c r="F120" i="3"/>
  <c r="E121" i="3"/>
  <c r="F121" i="3"/>
  <c r="E122" i="3"/>
  <c r="F122" i="3"/>
  <c r="E123" i="3"/>
  <c r="F123" i="3"/>
  <c r="E124" i="3"/>
  <c r="F124" i="3"/>
  <c r="E125" i="3"/>
  <c r="F125" i="3"/>
  <c r="E126" i="3"/>
  <c r="F126" i="3"/>
  <c r="E127" i="3"/>
  <c r="F127" i="3"/>
  <c r="E128" i="3"/>
  <c r="F128" i="3"/>
  <c r="E129" i="3"/>
  <c r="F129" i="3"/>
  <c r="E130" i="3"/>
  <c r="F130" i="3"/>
  <c r="E131" i="3"/>
  <c r="F131" i="3"/>
  <c r="E132" i="3"/>
  <c r="F132" i="3"/>
  <c r="E133" i="3"/>
  <c r="F133" i="3"/>
  <c r="E134" i="3"/>
  <c r="F134" i="3"/>
  <c r="E135" i="3"/>
  <c r="F135" i="3"/>
  <c r="E136" i="3"/>
  <c r="F136" i="3"/>
  <c r="E137" i="3"/>
  <c r="F137" i="3"/>
  <c r="E138" i="3"/>
  <c r="F138" i="3"/>
  <c r="E139" i="3"/>
  <c r="F139" i="3"/>
  <c r="E140" i="3"/>
  <c r="F140" i="3"/>
  <c r="E5" i="3"/>
  <c r="F5" i="3"/>
  <c r="E6" i="3"/>
  <c r="F6" i="3"/>
  <c r="E7" i="3"/>
  <c r="F7" i="3"/>
  <c r="E8" i="3"/>
  <c r="F8" i="3"/>
  <c r="E9" i="3"/>
  <c r="F9" i="3"/>
  <c r="E10" i="3"/>
  <c r="F10" i="3"/>
  <c r="E11" i="3"/>
  <c r="F11" i="3"/>
  <c r="E12" i="3"/>
  <c r="F12" i="3"/>
  <c r="E13" i="3"/>
  <c r="F13" i="3"/>
  <c r="E14" i="3"/>
  <c r="F14" i="3"/>
  <c r="E15" i="3"/>
  <c r="F15" i="3"/>
  <c r="E16" i="3"/>
  <c r="F16" i="3"/>
  <c r="F4" i="3"/>
  <c r="E4" i="3"/>
  <c r="D5" i="3"/>
  <c r="D4"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5" i="3"/>
  <c r="B6" i="3"/>
  <c r="B7" i="3"/>
  <c r="B8" i="3"/>
  <c r="B9" i="3"/>
  <c r="B10" i="3"/>
  <c r="B11" i="3"/>
  <c r="B12" i="3"/>
  <c r="B13" i="3"/>
  <c r="B14" i="3"/>
  <c r="B15"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7" i="3"/>
  <c r="C8" i="3"/>
  <c r="C9" i="3"/>
  <c r="C10" i="3"/>
  <c r="C11" i="3"/>
  <c r="C12" i="3"/>
  <c r="C13" i="3"/>
  <c r="C14" i="3"/>
  <c r="C15" i="3"/>
  <c r="C16" i="3"/>
  <c r="C17" i="3"/>
  <c r="C5" i="3"/>
  <c r="C6" i="3"/>
  <c r="C4" i="3"/>
  <c r="A15" i="26"/>
  <c r="C15" i="26"/>
  <c r="A16" i="26"/>
  <c r="C16" i="26"/>
  <c r="A17" i="26"/>
  <c r="C17" i="26"/>
  <c r="A18" i="26"/>
  <c r="C18" i="26"/>
  <c r="A19" i="26"/>
  <c r="C19" i="26"/>
  <c r="A20" i="26"/>
  <c r="C20" i="26"/>
  <c r="A21" i="26"/>
  <c r="C21" i="26"/>
  <c r="A22" i="26"/>
  <c r="C22" i="26"/>
  <c r="A23" i="26"/>
  <c r="C23" i="26"/>
  <c r="A24" i="26"/>
  <c r="C24" i="26"/>
  <c r="A25" i="26"/>
  <c r="C25" i="26"/>
  <c r="A26" i="26"/>
  <c r="C26" i="26"/>
  <c r="A27" i="26"/>
  <c r="C27" i="26"/>
  <c r="A28" i="26"/>
  <c r="C28" i="26"/>
  <c r="A29" i="26"/>
  <c r="C29" i="26"/>
  <c r="A30" i="26"/>
  <c r="C30" i="26"/>
  <c r="A31" i="26"/>
  <c r="C31" i="26"/>
  <c r="A32" i="26"/>
  <c r="C32" i="26"/>
  <c r="A33" i="26"/>
  <c r="C33" i="26"/>
  <c r="A34" i="26"/>
  <c r="C34" i="26"/>
  <c r="A35" i="26"/>
  <c r="C35" i="26"/>
  <c r="A36" i="26"/>
  <c r="C36" i="26"/>
  <c r="A37" i="26"/>
  <c r="C37" i="26"/>
  <c r="A38" i="26"/>
  <c r="C38" i="26"/>
  <c r="A39" i="26"/>
  <c r="C39" i="26"/>
  <c r="A40" i="26"/>
  <c r="C40" i="26"/>
  <c r="A41" i="26"/>
  <c r="C41" i="26"/>
  <c r="A42" i="26"/>
  <c r="C42" i="26"/>
  <c r="A43" i="26"/>
  <c r="C43" i="26"/>
  <c r="A44" i="26"/>
  <c r="C44" i="26"/>
  <c r="A45" i="26"/>
  <c r="C45" i="26"/>
  <c r="A46" i="26"/>
  <c r="C46" i="26"/>
  <c r="A47" i="26"/>
  <c r="C47" i="26"/>
  <c r="A48" i="26"/>
  <c r="C48" i="26"/>
  <c r="A49" i="26"/>
  <c r="C49" i="26"/>
  <c r="A50" i="26"/>
  <c r="C50" i="26"/>
  <c r="A51" i="26"/>
  <c r="C51" i="26"/>
  <c r="A52" i="26"/>
  <c r="C52" i="26"/>
  <c r="A53" i="26"/>
  <c r="C53" i="26"/>
  <c r="A54" i="26"/>
  <c r="C54" i="26"/>
  <c r="A55" i="26"/>
  <c r="C55" i="26"/>
  <c r="A56" i="26"/>
  <c r="C56" i="26"/>
  <c r="A57" i="26"/>
  <c r="C57" i="26"/>
  <c r="A58" i="26"/>
  <c r="C58" i="26"/>
  <c r="A59" i="26"/>
  <c r="C59" i="26"/>
  <c r="A60" i="26"/>
  <c r="C60" i="26"/>
  <c r="A61" i="26"/>
  <c r="C61" i="26"/>
  <c r="A62" i="26"/>
  <c r="C62" i="26"/>
  <c r="A63" i="26"/>
  <c r="C63" i="26"/>
  <c r="A64" i="26"/>
  <c r="C64" i="26"/>
  <c r="A65" i="26"/>
  <c r="C65" i="26"/>
  <c r="A66" i="26"/>
  <c r="C66" i="26"/>
  <c r="A67" i="26"/>
  <c r="C67" i="26"/>
  <c r="A68" i="26"/>
  <c r="C68" i="26"/>
  <c r="A69" i="26"/>
  <c r="C69" i="26"/>
  <c r="A70" i="26"/>
  <c r="C70" i="26"/>
  <c r="A71" i="26"/>
  <c r="C71" i="26"/>
  <c r="A72" i="26"/>
  <c r="C72" i="26"/>
  <c r="A73" i="26"/>
  <c r="C73" i="26"/>
  <c r="A74" i="26"/>
  <c r="C74" i="26"/>
  <c r="A75" i="26"/>
  <c r="C75" i="26"/>
  <c r="A76" i="26"/>
  <c r="C76" i="26"/>
  <c r="A77" i="26"/>
  <c r="C77" i="26"/>
  <c r="A78" i="26"/>
  <c r="C78" i="26"/>
  <c r="A79" i="26"/>
  <c r="C79" i="26"/>
  <c r="A80" i="26"/>
  <c r="C80" i="26"/>
  <c r="A81" i="26"/>
  <c r="C81" i="26"/>
  <c r="A82" i="26"/>
  <c r="C82" i="26"/>
  <c r="A83" i="26"/>
  <c r="C83" i="26"/>
  <c r="A84" i="26"/>
  <c r="C84" i="26"/>
  <c r="A85" i="26"/>
  <c r="C85" i="26"/>
  <c r="A86" i="26"/>
  <c r="C86" i="26"/>
  <c r="A87" i="26"/>
  <c r="C87" i="26"/>
  <c r="A88" i="26"/>
  <c r="C88" i="26"/>
  <c r="A89" i="26"/>
  <c r="C89" i="26"/>
  <c r="A90" i="26"/>
  <c r="C90" i="26"/>
  <c r="A91" i="26"/>
  <c r="C91" i="26"/>
  <c r="A92" i="26"/>
  <c r="C92" i="26"/>
  <c r="A93" i="26"/>
  <c r="C93" i="26"/>
  <c r="A94" i="26"/>
  <c r="C94" i="26"/>
  <c r="A95" i="26"/>
  <c r="C95" i="26"/>
  <c r="A96" i="26"/>
  <c r="C96" i="26"/>
  <c r="A97" i="26"/>
  <c r="C97" i="26"/>
  <c r="A98" i="26"/>
  <c r="C98" i="26"/>
  <c r="A99" i="26"/>
  <c r="C99" i="26"/>
  <c r="A100" i="26"/>
  <c r="C100" i="26"/>
  <c r="A101" i="26"/>
  <c r="C101" i="26"/>
  <c r="A102" i="26"/>
  <c r="C102" i="26"/>
  <c r="A103" i="26"/>
  <c r="C103" i="26"/>
  <c r="A104" i="26"/>
  <c r="C104" i="26"/>
  <c r="A105" i="26"/>
  <c r="C105" i="26"/>
  <c r="A106" i="26"/>
  <c r="C106" i="26"/>
  <c r="A107" i="26"/>
  <c r="C107" i="26"/>
  <c r="A108" i="26"/>
  <c r="C108" i="26"/>
  <c r="A109" i="26"/>
  <c r="C109" i="26"/>
  <c r="A110" i="26"/>
  <c r="C110" i="26"/>
  <c r="A111" i="26"/>
  <c r="C111" i="26"/>
  <c r="A112" i="26"/>
  <c r="C112" i="26"/>
  <c r="A113" i="26"/>
  <c r="C113" i="26"/>
  <c r="A114" i="26"/>
  <c r="C114" i="26"/>
  <c r="A115" i="26"/>
  <c r="C115" i="26"/>
  <c r="A116" i="26"/>
  <c r="C116" i="26"/>
  <c r="A117" i="26"/>
  <c r="C117" i="26"/>
  <c r="A118" i="26"/>
  <c r="C118" i="26"/>
  <c r="A119" i="26"/>
  <c r="C119" i="26"/>
  <c r="A120" i="26"/>
  <c r="C120" i="26"/>
  <c r="A121" i="26"/>
  <c r="C121" i="26"/>
  <c r="A122" i="26"/>
  <c r="C122" i="26"/>
  <c r="A123" i="26"/>
  <c r="C123" i="26"/>
  <c r="A124" i="26"/>
  <c r="C124" i="26"/>
  <c r="A125" i="26"/>
  <c r="C125" i="26"/>
  <c r="A126" i="26"/>
  <c r="C126" i="26"/>
  <c r="A127" i="26"/>
  <c r="C127" i="26"/>
  <c r="A128" i="26"/>
  <c r="C128" i="26"/>
  <c r="A129" i="26"/>
  <c r="C129" i="26"/>
  <c r="A130" i="26"/>
  <c r="C130" i="26"/>
  <c r="A131" i="26"/>
  <c r="C131" i="26"/>
  <c r="A132" i="26"/>
  <c r="C132" i="26"/>
  <c r="A133" i="26"/>
  <c r="C133" i="26"/>
  <c r="A134" i="26"/>
  <c r="C134" i="26"/>
  <c r="A135" i="26"/>
  <c r="C135" i="26"/>
  <c r="A136" i="26"/>
  <c r="C136" i="26"/>
  <c r="A137" i="26"/>
  <c r="C137" i="26"/>
  <c r="A138" i="26"/>
  <c r="C138" i="26"/>
  <c r="A139" i="26"/>
  <c r="C139" i="26"/>
  <c r="A140" i="26"/>
  <c r="C140" i="26"/>
  <c r="A141" i="26"/>
  <c r="C141" i="26"/>
  <c r="A142" i="26"/>
  <c r="C142" i="26"/>
  <c r="A143" i="26"/>
  <c r="C143" i="26"/>
  <c r="A144" i="26"/>
  <c r="C144" i="26"/>
  <c r="A145" i="26"/>
  <c r="C145" i="26"/>
  <c r="A146" i="26"/>
  <c r="C146" i="26"/>
  <c r="A11" i="26"/>
  <c r="B11" i="26"/>
  <c r="A12" i="26"/>
  <c r="A13" i="26"/>
  <c r="C13" i="26"/>
  <c r="A14" i="26"/>
  <c r="C14" i="26"/>
  <c r="B10" i="26"/>
  <c r="A10" i="26"/>
  <c r="D140" i="24"/>
  <c r="C140" i="24"/>
  <c r="B140" i="24"/>
  <c r="A140" i="24"/>
  <c r="D139" i="24"/>
  <c r="C139" i="24"/>
  <c r="B139" i="24"/>
  <c r="A139" i="24"/>
  <c r="D138" i="24"/>
  <c r="C138" i="24"/>
  <c r="B138" i="24"/>
  <c r="A138" i="24"/>
  <c r="D137" i="24"/>
  <c r="C137" i="24"/>
  <c r="B137" i="24"/>
  <c r="A137" i="24"/>
  <c r="D136" i="24"/>
  <c r="C136" i="24"/>
  <c r="B136" i="24"/>
  <c r="A136" i="24"/>
  <c r="D135" i="24"/>
  <c r="C135" i="24"/>
  <c r="B135" i="24"/>
  <c r="A135" i="24"/>
  <c r="D134" i="24"/>
  <c r="C134" i="24"/>
  <c r="B134" i="24"/>
  <c r="A134" i="24"/>
  <c r="D133" i="24"/>
  <c r="C133" i="24"/>
  <c r="B133" i="24"/>
  <c r="A133" i="24"/>
  <c r="D132" i="24"/>
  <c r="C132" i="24"/>
  <c r="B132" i="24"/>
  <c r="A132" i="24"/>
  <c r="D131" i="24"/>
  <c r="C131" i="24"/>
  <c r="B131" i="24"/>
  <c r="A131" i="24"/>
  <c r="D130" i="24"/>
  <c r="C130" i="24"/>
  <c r="B130" i="24"/>
  <c r="A130" i="24"/>
  <c r="D129" i="24"/>
  <c r="C129" i="24"/>
  <c r="B129" i="24"/>
  <c r="A129" i="24"/>
  <c r="D128" i="24"/>
  <c r="C128" i="24"/>
  <c r="B128" i="24"/>
  <c r="A128" i="24"/>
  <c r="D127" i="24"/>
  <c r="C127" i="24"/>
  <c r="B127" i="24"/>
  <c r="A127" i="24"/>
  <c r="D126" i="24"/>
  <c r="C126" i="24"/>
  <c r="B126" i="24"/>
  <c r="A126" i="24"/>
  <c r="D125" i="24"/>
  <c r="C125" i="24"/>
  <c r="B125" i="24"/>
  <c r="A125" i="24"/>
  <c r="D124" i="24"/>
  <c r="C124" i="24"/>
  <c r="B124" i="24"/>
  <c r="A124" i="24"/>
  <c r="D123" i="24"/>
  <c r="C123" i="24"/>
  <c r="B123" i="24"/>
  <c r="A123" i="24"/>
  <c r="D122" i="24"/>
  <c r="C122" i="24"/>
  <c r="B122" i="24"/>
  <c r="A122" i="24"/>
  <c r="D121" i="24"/>
  <c r="C121" i="24"/>
  <c r="B121" i="24"/>
  <c r="A121" i="24"/>
  <c r="D120" i="24"/>
  <c r="C120" i="24"/>
  <c r="B120" i="24"/>
  <c r="A120" i="24"/>
  <c r="D119" i="24"/>
  <c r="C119" i="24"/>
  <c r="B119" i="24"/>
  <c r="A119" i="24"/>
  <c r="D118" i="24"/>
  <c r="C118" i="24"/>
  <c r="B118" i="24"/>
  <c r="A118" i="24"/>
  <c r="D117" i="24"/>
  <c r="C117" i="24"/>
  <c r="B117" i="24"/>
  <c r="A117" i="24"/>
  <c r="D116" i="24"/>
  <c r="C116" i="24"/>
  <c r="B116" i="24"/>
  <c r="A116" i="24"/>
  <c r="D115" i="24"/>
  <c r="C115" i="24"/>
  <c r="B115" i="24"/>
  <c r="A115" i="24"/>
  <c r="D114" i="24"/>
  <c r="C114" i="24"/>
  <c r="B114" i="24"/>
  <c r="A114" i="24"/>
  <c r="D113" i="24"/>
  <c r="C113" i="24"/>
  <c r="B113" i="24"/>
  <c r="A113" i="24"/>
  <c r="D112" i="24"/>
  <c r="C112" i="24"/>
  <c r="B112" i="24"/>
  <c r="A112" i="24"/>
  <c r="D111" i="24"/>
  <c r="C111" i="24"/>
  <c r="B111" i="24"/>
  <c r="A111" i="24"/>
  <c r="D110" i="24"/>
  <c r="C110" i="24"/>
  <c r="B110" i="24"/>
  <c r="A110" i="24"/>
  <c r="D109" i="24"/>
  <c r="C109" i="24"/>
  <c r="B109" i="24"/>
  <c r="A109" i="24"/>
  <c r="D108" i="24"/>
  <c r="C108" i="24"/>
  <c r="B108" i="24"/>
  <c r="A108" i="24"/>
  <c r="D107" i="24"/>
  <c r="C107" i="24"/>
  <c r="B107" i="24"/>
  <c r="A107" i="24"/>
  <c r="D106" i="24"/>
  <c r="C106" i="24"/>
  <c r="B106" i="24"/>
  <c r="A106" i="24"/>
  <c r="D105" i="24"/>
  <c r="C105" i="24"/>
  <c r="B105" i="24"/>
  <c r="A105" i="24"/>
  <c r="D104" i="24"/>
  <c r="C104" i="24"/>
  <c r="B104" i="24"/>
  <c r="A104" i="24"/>
  <c r="D103" i="24"/>
  <c r="C103" i="24"/>
  <c r="B103" i="24"/>
  <c r="A103" i="24"/>
  <c r="D102" i="24"/>
  <c r="C102" i="24"/>
  <c r="B102" i="24"/>
  <c r="A102" i="24"/>
  <c r="D101" i="24"/>
  <c r="C101" i="24"/>
  <c r="B101" i="24"/>
  <c r="A101" i="24"/>
  <c r="D100" i="24"/>
  <c r="C100" i="24"/>
  <c r="B100" i="24"/>
  <c r="A100" i="24"/>
  <c r="D99" i="24"/>
  <c r="C99" i="24"/>
  <c r="B99" i="24"/>
  <c r="A99" i="24"/>
  <c r="D98" i="24"/>
  <c r="C98" i="24"/>
  <c r="B98" i="24"/>
  <c r="A98" i="24"/>
  <c r="D97" i="24"/>
  <c r="C97" i="24"/>
  <c r="B97" i="24"/>
  <c r="A97" i="24"/>
  <c r="D96" i="24"/>
  <c r="C96" i="24"/>
  <c r="B96" i="24"/>
  <c r="A96" i="24"/>
  <c r="D95" i="24"/>
  <c r="C95" i="24"/>
  <c r="B95" i="24"/>
  <c r="A95" i="24"/>
  <c r="D94" i="24"/>
  <c r="C94" i="24"/>
  <c r="B94" i="24"/>
  <c r="A94" i="24"/>
  <c r="D93" i="24"/>
  <c r="C93" i="24"/>
  <c r="B93" i="24"/>
  <c r="A93" i="24"/>
  <c r="D92" i="24"/>
  <c r="C92" i="24"/>
  <c r="B92" i="24"/>
  <c r="A92" i="24"/>
  <c r="D91" i="24"/>
  <c r="C91" i="24"/>
  <c r="B91" i="24"/>
  <c r="A91" i="24"/>
  <c r="D90" i="24"/>
  <c r="C90" i="24"/>
  <c r="B90" i="24"/>
  <c r="A90" i="24"/>
  <c r="D89" i="24"/>
  <c r="C89" i="24"/>
  <c r="B89" i="24"/>
  <c r="A89" i="24"/>
  <c r="D88" i="24"/>
  <c r="C88" i="24"/>
  <c r="B88" i="24"/>
  <c r="A88" i="24"/>
  <c r="D87" i="24"/>
  <c r="C87" i="24"/>
  <c r="B87" i="24"/>
  <c r="A87" i="24"/>
  <c r="D86" i="24"/>
  <c r="C86" i="24"/>
  <c r="B86" i="24"/>
  <c r="A86" i="24"/>
  <c r="D85" i="24"/>
  <c r="C85" i="24"/>
  <c r="B85" i="24"/>
  <c r="A85" i="24"/>
  <c r="D84" i="24"/>
  <c r="C84" i="24"/>
  <c r="B84" i="24"/>
  <c r="A84" i="24"/>
  <c r="D83" i="24"/>
  <c r="C83" i="24"/>
  <c r="B83" i="24"/>
  <c r="A83" i="24"/>
  <c r="D82" i="24"/>
  <c r="C82" i="24"/>
  <c r="B82" i="24"/>
  <c r="A82" i="24"/>
  <c r="D81" i="24"/>
  <c r="C81" i="24"/>
  <c r="B81" i="24"/>
  <c r="A81" i="24"/>
  <c r="D80" i="24"/>
  <c r="C80" i="24"/>
  <c r="B80" i="24"/>
  <c r="A80" i="24"/>
  <c r="D79" i="24"/>
  <c r="C79" i="24"/>
  <c r="B79" i="24"/>
  <c r="A79" i="24"/>
  <c r="D78" i="24"/>
  <c r="C78" i="24"/>
  <c r="B78" i="24"/>
  <c r="A78" i="24"/>
  <c r="D77" i="24"/>
  <c r="C77" i="24"/>
  <c r="B77" i="24"/>
  <c r="A77" i="24"/>
  <c r="D76" i="24"/>
  <c r="C76" i="24"/>
  <c r="B76" i="24"/>
  <c r="A76" i="24"/>
  <c r="D75" i="24"/>
  <c r="C75" i="24"/>
  <c r="B75" i="24"/>
  <c r="A75" i="24"/>
  <c r="D74" i="24"/>
  <c r="C74" i="24"/>
  <c r="B74" i="24"/>
  <c r="A74" i="24"/>
  <c r="D73" i="24"/>
  <c r="C73" i="24"/>
  <c r="B73" i="24"/>
  <c r="A73" i="24"/>
  <c r="D72" i="24"/>
  <c r="C72" i="24"/>
  <c r="B72" i="24"/>
  <c r="A72" i="24"/>
  <c r="D71" i="24"/>
  <c r="C71" i="24"/>
  <c r="B71" i="24"/>
  <c r="A71" i="24"/>
  <c r="D70" i="24"/>
  <c r="C70" i="24"/>
  <c r="B70" i="24"/>
  <c r="A70" i="24"/>
  <c r="D69" i="24"/>
  <c r="C69" i="24"/>
  <c r="B69" i="24"/>
  <c r="A69" i="24"/>
  <c r="D68" i="24"/>
  <c r="C68" i="24"/>
  <c r="B68" i="24"/>
  <c r="A68" i="24"/>
  <c r="D67" i="24"/>
  <c r="C67" i="24"/>
  <c r="B67" i="24"/>
  <c r="A67" i="24"/>
  <c r="D66" i="24"/>
  <c r="C66" i="24"/>
  <c r="B66" i="24"/>
  <c r="A66" i="24"/>
  <c r="D65" i="24"/>
  <c r="C65" i="24"/>
  <c r="B65" i="24"/>
  <c r="A65" i="24"/>
  <c r="D64" i="24"/>
  <c r="C64" i="24"/>
  <c r="B64" i="24"/>
  <c r="A64" i="24"/>
  <c r="D63" i="24"/>
  <c r="C63" i="24"/>
  <c r="B63" i="24"/>
  <c r="A63" i="24"/>
  <c r="D62" i="24"/>
  <c r="C62" i="24"/>
  <c r="B62" i="24"/>
  <c r="A62" i="24"/>
  <c r="D61" i="24"/>
  <c r="C61" i="24"/>
  <c r="B61" i="24"/>
  <c r="A61" i="24"/>
  <c r="D60" i="24"/>
  <c r="C60" i="24"/>
  <c r="B60" i="24"/>
  <c r="A60" i="24"/>
  <c r="D59" i="24"/>
  <c r="C59" i="24"/>
  <c r="B59" i="24"/>
  <c r="A59" i="24"/>
  <c r="D58" i="24"/>
  <c r="C58" i="24"/>
  <c r="B58" i="24"/>
  <c r="A58" i="24"/>
  <c r="D57" i="24"/>
  <c r="C57" i="24"/>
  <c r="B57" i="24"/>
  <c r="A57" i="24"/>
  <c r="D56" i="24"/>
  <c r="C56" i="24"/>
  <c r="B56" i="24"/>
  <c r="A56" i="24"/>
  <c r="D55" i="24"/>
  <c r="C55" i="24"/>
  <c r="B55" i="24"/>
  <c r="A55" i="24"/>
  <c r="D54" i="24"/>
  <c r="C54" i="24"/>
  <c r="B54" i="24"/>
  <c r="A54" i="24"/>
  <c r="D53" i="24"/>
  <c r="C53" i="24"/>
  <c r="B53" i="24"/>
  <c r="A53" i="24"/>
  <c r="D52" i="24"/>
  <c r="C52" i="24"/>
  <c r="B52" i="24"/>
  <c r="A52" i="24"/>
  <c r="D51" i="24"/>
  <c r="C51" i="24"/>
  <c r="B51" i="24"/>
  <c r="A51" i="24"/>
  <c r="D50" i="24"/>
  <c r="C50" i="24"/>
  <c r="B50" i="24"/>
  <c r="A50" i="24"/>
  <c r="D49" i="24"/>
  <c r="C49" i="24"/>
  <c r="B49" i="24"/>
  <c r="A49" i="24"/>
  <c r="D48" i="24"/>
  <c r="C48" i="24"/>
  <c r="B48" i="24"/>
  <c r="A48" i="24"/>
  <c r="D47" i="24"/>
  <c r="C47" i="24"/>
  <c r="B47" i="24"/>
  <c r="A47" i="24"/>
  <c r="D46" i="24"/>
  <c r="C46" i="24"/>
  <c r="B46" i="24"/>
  <c r="A46" i="24"/>
  <c r="D45" i="24"/>
  <c r="C45" i="24"/>
  <c r="B45" i="24"/>
  <c r="A45" i="24"/>
  <c r="D44" i="24"/>
  <c r="C44" i="24"/>
  <c r="B44" i="24"/>
  <c r="A44" i="24"/>
  <c r="D43" i="24"/>
  <c r="C43" i="24"/>
  <c r="B43" i="24"/>
  <c r="A43" i="24"/>
  <c r="D42" i="24"/>
  <c r="C42" i="24"/>
  <c r="B42" i="24"/>
  <c r="A42" i="24"/>
  <c r="D41" i="24"/>
  <c r="C41" i="24"/>
  <c r="B41" i="24"/>
  <c r="A41" i="24"/>
  <c r="D40" i="24"/>
  <c r="C40" i="24"/>
  <c r="B40" i="24"/>
  <c r="A40" i="24"/>
  <c r="D39" i="24"/>
  <c r="C39" i="24"/>
  <c r="B39" i="24"/>
  <c r="A39" i="24"/>
  <c r="D38" i="24"/>
  <c r="C38" i="24"/>
  <c r="B38" i="24"/>
  <c r="A38" i="24"/>
  <c r="D37" i="24"/>
  <c r="C37" i="24"/>
  <c r="B37" i="24"/>
  <c r="A37" i="24"/>
  <c r="D36" i="24"/>
  <c r="C36" i="24"/>
  <c r="B36" i="24"/>
  <c r="A36" i="24"/>
  <c r="D35" i="24"/>
  <c r="C35" i="24"/>
  <c r="B35" i="24"/>
  <c r="A35" i="24"/>
  <c r="D34" i="24"/>
  <c r="C34" i="24"/>
  <c r="B34" i="24"/>
  <c r="A34" i="24"/>
  <c r="D33" i="24"/>
  <c r="C33" i="24"/>
  <c r="B33" i="24"/>
  <c r="A33" i="24"/>
  <c r="D32" i="24"/>
  <c r="C32" i="24"/>
  <c r="B32" i="24"/>
  <c r="A32" i="24"/>
  <c r="D31" i="24"/>
  <c r="C31" i="24"/>
  <c r="B31" i="24"/>
  <c r="A31" i="24"/>
  <c r="D30" i="24"/>
  <c r="C30" i="24"/>
  <c r="B30" i="24"/>
  <c r="A30" i="24"/>
  <c r="D29" i="24"/>
  <c r="C29" i="24"/>
  <c r="B29" i="24"/>
  <c r="A29" i="24"/>
  <c r="D28" i="24"/>
  <c r="C28" i="24"/>
  <c r="B28" i="24"/>
  <c r="A28" i="24"/>
  <c r="D27" i="24"/>
  <c r="C27" i="24"/>
  <c r="B27" i="24"/>
  <c r="A27" i="24"/>
  <c r="D26" i="24"/>
  <c r="C26" i="24"/>
  <c r="B26" i="24"/>
  <c r="A26" i="24"/>
  <c r="D25" i="24"/>
  <c r="C25" i="24"/>
  <c r="B25" i="24"/>
  <c r="A25" i="24"/>
  <c r="D24" i="24"/>
  <c r="C24" i="24"/>
  <c r="B24" i="24"/>
  <c r="A24" i="24"/>
  <c r="D23" i="24"/>
  <c r="C23" i="24"/>
  <c r="B23" i="24"/>
  <c r="A23" i="24"/>
  <c r="D22" i="24"/>
  <c r="C22" i="24"/>
  <c r="B22" i="24"/>
  <c r="A22" i="24"/>
  <c r="D21" i="24"/>
  <c r="C21" i="24"/>
  <c r="B21" i="24"/>
  <c r="A21" i="24"/>
  <c r="D20" i="24"/>
  <c r="C20" i="24"/>
  <c r="B20" i="24"/>
  <c r="A20" i="24"/>
  <c r="D19" i="24"/>
  <c r="C19" i="24"/>
  <c r="B19" i="24"/>
  <c r="A19" i="24"/>
  <c r="D18" i="24"/>
  <c r="C18" i="24"/>
  <c r="B18" i="24"/>
  <c r="A18" i="24"/>
  <c r="D17" i="24"/>
  <c r="C17" i="24"/>
  <c r="B17" i="24"/>
  <c r="A17" i="24"/>
  <c r="D16" i="24"/>
  <c r="C16" i="24"/>
  <c r="B16" i="24"/>
  <c r="A16" i="24"/>
  <c r="D15" i="24"/>
  <c r="C15" i="24"/>
  <c r="B15" i="24"/>
  <c r="A15" i="24"/>
  <c r="D14" i="24"/>
  <c r="C14" i="24"/>
  <c r="B14" i="24"/>
  <c r="A14" i="24"/>
  <c r="D13" i="24"/>
  <c r="C13" i="24"/>
  <c r="B13" i="24"/>
  <c r="A13" i="24"/>
  <c r="D12" i="24"/>
  <c r="C12" i="24"/>
  <c r="B12" i="24"/>
  <c r="A12" i="24"/>
  <c r="D11" i="24"/>
  <c r="C11" i="24"/>
  <c r="B11" i="24"/>
  <c r="A11" i="24"/>
  <c r="D10" i="24"/>
  <c r="C10" i="24"/>
  <c r="B10" i="24"/>
  <c r="A10" i="24"/>
  <c r="D9" i="24"/>
  <c r="C9" i="24"/>
  <c r="B9" i="24"/>
  <c r="A9" i="24"/>
  <c r="D8" i="24"/>
  <c r="C8" i="24"/>
  <c r="B8" i="24"/>
  <c r="A8" i="24"/>
  <c r="D7" i="24"/>
  <c r="C7" i="24"/>
  <c r="B7" i="24"/>
  <c r="A7" i="24"/>
  <c r="D6" i="24"/>
  <c r="C6" i="24"/>
  <c r="B6" i="24"/>
  <c r="A6" i="24"/>
  <c r="D5" i="24"/>
  <c r="C5" i="24"/>
  <c r="B5" i="24"/>
  <c r="A5" i="24"/>
  <c r="D4" i="24"/>
  <c r="C4" i="24"/>
  <c r="B4" i="24"/>
  <c r="A4" i="24"/>
  <c r="D140" i="23"/>
  <c r="C140" i="23"/>
  <c r="B140" i="23"/>
  <c r="A140" i="23"/>
  <c r="D139" i="23"/>
  <c r="C139" i="23"/>
  <c r="B139" i="23"/>
  <c r="A139" i="23"/>
  <c r="D138" i="23"/>
  <c r="C138" i="23"/>
  <c r="B138" i="23"/>
  <c r="A138" i="23"/>
  <c r="D137" i="23"/>
  <c r="C137" i="23"/>
  <c r="B137" i="23"/>
  <c r="A137" i="23"/>
  <c r="D136" i="23"/>
  <c r="C136" i="23"/>
  <c r="B136" i="23"/>
  <c r="A136" i="23"/>
  <c r="D135" i="23"/>
  <c r="C135" i="23"/>
  <c r="B135" i="23"/>
  <c r="A135" i="23"/>
  <c r="D134" i="23"/>
  <c r="C134" i="23"/>
  <c r="B134" i="23"/>
  <c r="A134" i="23"/>
  <c r="D133" i="23"/>
  <c r="C133" i="23"/>
  <c r="B133" i="23"/>
  <c r="A133" i="23"/>
  <c r="D132" i="23"/>
  <c r="C132" i="23"/>
  <c r="B132" i="23"/>
  <c r="A132" i="23"/>
  <c r="D131" i="23"/>
  <c r="C131" i="23"/>
  <c r="B131" i="23"/>
  <c r="A131" i="23"/>
  <c r="D130" i="23"/>
  <c r="C130" i="23"/>
  <c r="B130" i="23"/>
  <c r="A130" i="23"/>
  <c r="D129" i="23"/>
  <c r="C129" i="23"/>
  <c r="B129" i="23"/>
  <c r="A129" i="23"/>
  <c r="D128" i="23"/>
  <c r="C128" i="23"/>
  <c r="B128" i="23"/>
  <c r="A128" i="23"/>
  <c r="D127" i="23"/>
  <c r="C127" i="23"/>
  <c r="B127" i="23"/>
  <c r="A127" i="23"/>
  <c r="D126" i="23"/>
  <c r="C126" i="23"/>
  <c r="B126" i="23"/>
  <c r="A126" i="23"/>
  <c r="D125" i="23"/>
  <c r="C125" i="23"/>
  <c r="B125" i="23"/>
  <c r="A125" i="23"/>
  <c r="D124" i="23"/>
  <c r="C124" i="23"/>
  <c r="B124" i="23"/>
  <c r="A124" i="23"/>
  <c r="D123" i="23"/>
  <c r="C123" i="23"/>
  <c r="B123" i="23"/>
  <c r="A123" i="23"/>
  <c r="D122" i="23"/>
  <c r="C122" i="23"/>
  <c r="B122" i="23"/>
  <c r="A122" i="23"/>
  <c r="D121" i="23"/>
  <c r="C121" i="23"/>
  <c r="B121" i="23"/>
  <c r="A121" i="23"/>
  <c r="D120" i="23"/>
  <c r="C120" i="23"/>
  <c r="B120" i="23"/>
  <c r="A120" i="23"/>
  <c r="D119" i="23"/>
  <c r="C119" i="23"/>
  <c r="B119" i="23"/>
  <c r="A119" i="23"/>
  <c r="D118" i="23"/>
  <c r="C118" i="23"/>
  <c r="B118" i="23"/>
  <c r="A118" i="23"/>
  <c r="D117" i="23"/>
  <c r="C117" i="23"/>
  <c r="B117" i="23"/>
  <c r="A117" i="23"/>
  <c r="D116" i="23"/>
  <c r="C116" i="23"/>
  <c r="B116" i="23"/>
  <c r="A116" i="23"/>
  <c r="D115" i="23"/>
  <c r="C115" i="23"/>
  <c r="B115" i="23"/>
  <c r="A115" i="23"/>
  <c r="D114" i="23"/>
  <c r="C114" i="23"/>
  <c r="B114" i="23"/>
  <c r="A114" i="23"/>
  <c r="D113" i="23"/>
  <c r="C113" i="23"/>
  <c r="B113" i="23"/>
  <c r="A113" i="23"/>
  <c r="D112" i="23"/>
  <c r="C112" i="23"/>
  <c r="B112" i="23"/>
  <c r="A112" i="23"/>
  <c r="D111" i="23"/>
  <c r="C111" i="23"/>
  <c r="B111" i="23"/>
  <c r="A111" i="23"/>
  <c r="D110" i="23"/>
  <c r="C110" i="23"/>
  <c r="B110" i="23"/>
  <c r="A110" i="23"/>
  <c r="D109" i="23"/>
  <c r="C109" i="23"/>
  <c r="B109" i="23"/>
  <c r="A109" i="23"/>
  <c r="D108" i="23"/>
  <c r="C108" i="23"/>
  <c r="B108" i="23"/>
  <c r="A108" i="23"/>
  <c r="D107" i="23"/>
  <c r="C107" i="23"/>
  <c r="B107" i="23"/>
  <c r="A107" i="23"/>
  <c r="D106" i="23"/>
  <c r="C106" i="23"/>
  <c r="B106" i="23"/>
  <c r="A106" i="23"/>
  <c r="D105" i="23"/>
  <c r="C105" i="23"/>
  <c r="B105" i="23"/>
  <c r="A105" i="23"/>
  <c r="D104" i="23"/>
  <c r="C104" i="23"/>
  <c r="B104" i="23"/>
  <c r="A104" i="23"/>
  <c r="D103" i="23"/>
  <c r="C103" i="23"/>
  <c r="B103" i="23"/>
  <c r="A103" i="23"/>
  <c r="D102" i="23"/>
  <c r="C102" i="23"/>
  <c r="B102" i="23"/>
  <c r="A102" i="23"/>
  <c r="D101" i="23"/>
  <c r="C101" i="23"/>
  <c r="B101" i="23"/>
  <c r="A101" i="23"/>
  <c r="D100" i="23"/>
  <c r="C100" i="23"/>
  <c r="B100" i="23"/>
  <c r="A100" i="23"/>
  <c r="D99" i="23"/>
  <c r="C99" i="23"/>
  <c r="B99" i="23"/>
  <c r="A99" i="23"/>
  <c r="D98" i="23"/>
  <c r="C98" i="23"/>
  <c r="B98" i="23"/>
  <c r="A98" i="23"/>
  <c r="D97" i="23"/>
  <c r="C97" i="23"/>
  <c r="B97" i="23"/>
  <c r="A97" i="23"/>
  <c r="D96" i="23"/>
  <c r="C96" i="23"/>
  <c r="B96" i="23"/>
  <c r="A96" i="23"/>
  <c r="D95" i="23"/>
  <c r="C95" i="23"/>
  <c r="B95" i="23"/>
  <c r="A95" i="23"/>
  <c r="D94" i="23"/>
  <c r="C94" i="23"/>
  <c r="B94" i="23"/>
  <c r="A94" i="23"/>
  <c r="D93" i="23"/>
  <c r="C93" i="23"/>
  <c r="B93" i="23"/>
  <c r="A93" i="23"/>
  <c r="D92" i="23"/>
  <c r="C92" i="23"/>
  <c r="B92" i="23"/>
  <c r="A92" i="23"/>
  <c r="D91" i="23"/>
  <c r="C91" i="23"/>
  <c r="B91" i="23"/>
  <c r="A91" i="23"/>
  <c r="D90" i="23"/>
  <c r="C90" i="23"/>
  <c r="B90" i="23"/>
  <c r="A90" i="23"/>
  <c r="D89" i="23"/>
  <c r="C89" i="23"/>
  <c r="B89" i="23"/>
  <c r="A89" i="23"/>
  <c r="D88" i="23"/>
  <c r="C88" i="23"/>
  <c r="B88" i="23"/>
  <c r="A88" i="23"/>
  <c r="D87" i="23"/>
  <c r="C87" i="23"/>
  <c r="B87" i="23"/>
  <c r="A87" i="23"/>
  <c r="D86" i="23"/>
  <c r="C86" i="23"/>
  <c r="B86" i="23"/>
  <c r="A86" i="23"/>
  <c r="D85" i="23"/>
  <c r="C85" i="23"/>
  <c r="B85" i="23"/>
  <c r="A85" i="23"/>
  <c r="D84" i="23"/>
  <c r="C84" i="23"/>
  <c r="B84" i="23"/>
  <c r="A84" i="23"/>
  <c r="D83" i="23"/>
  <c r="C83" i="23"/>
  <c r="B83" i="23"/>
  <c r="A83" i="23"/>
  <c r="D82" i="23"/>
  <c r="C82" i="23"/>
  <c r="B82" i="23"/>
  <c r="A82" i="23"/>
  <c r="D81" i="23"/>
  <c r="C81" i="23"/>
  <c r="B81" i="23"/>
  <c r="A81" i="23"/>
  <c r="D80" i="23"/>
  <c r="C80" i="23"/>
  <c r="B80" i="23"/>
  <c r="A80" i="23"/>
  <c r="D79" i="23"/>
  <c r="C79" i="23"/>
  <c r="B79" i="23"/>
  <c r="A79" i="23"/>
  <c r="D78" i="23"/>
  <c r="C78" i="23"/>
  <c r="B78" i="23"/>
  <c r="A78" i="23"/>
  <c r="D77" i="23"/>
  <c r="C77" i="23"/>
  <c r="B77" i="23"/>
  <c r="A77" i="23"/>
  <c r="D76" i="23"/>
  <c r="C76" i="23"/>
  <c r="B76" i="23"/>
  <c r="A76" i="23"/>
  <c r="D75" i="23"/>
  <c r="C75" i="23"/>
  <c r="B75" i="23"/>
  <c r="A75" i="23"/>
  <c r="D74" i="23"/>
  <c r="C74" i="23"/>
  <c r="B74" i="23"/>
  <c r="A74" i="23"/>
  <c r="D73" i="23"/>
  <c r="C73" i="23"/>
  <c r="B73" i="23"/>
  <c r="A73" i="23"/>
  <c r="D72" i="23"/>
  <c r="C72" i="23"/>
  <c r="B72" i="23"/>
  <c r="A72" i="23"/>
  <c r="D71" i="23"/>
  <c r="C71" i="23"/>
  <c r="B71" i="23"/>
  <c r="A71" i="23"/>
  <c r="D70" i="23"/>
  <c r="C70" i="23"/>
  <c r="B70" i="23"/>
  <c r="A70" i="23"/>
  <c r="D69" i="23"/>
  <c r="C69" i="23"/>
  <c r="B69" i="23"/>
  <c r="A69" i="23"/>
  <c r="D68" i="23"/>
  <c r="C68" i="23"/>
  <c r="B68" i="23"/>
  <c r="A68" i="23"/>
  <c r="D67" i="23"/>
  <c r="C67" i="23"/>
  <c r="B67" i="23"/>
  <c r="A67" i="23"/>
  <c r="D66" i="23"/>
  <c r="C66" i="23"/>
  <c r="B66" i="23"/>
  <c r="A66" i="23"/>
  <c r="D65" i="23"/>
  <c r="C65" i="23"/>
  <c r="B65" i="23"/>
  <c r="A65" i="23"/>
  <c r="D64" i="23"/>
  <c r="C64" i="23"/>
  <c r="B64" i="23"/>
  <c r="A64" i="23"/>
  <c r="D63" i="23"/>
  <c r="C63" i="23"/>
  <c r="B63" i="23"/>
  <c r="A63" i="23"/>
  <c r="D62" i="23"/>
  <c r="C62" i="23"/>
  <c r="B62" i="23"/>
  <c r="A62" i="23"/>
  <c r="D61" i="23"/>
  <c r="C61" i="23"/>
  <c r="B61" i="23"/>
  <c r="A61" i="23"/>
  <c r="D60" i="23"/>
  <c r="C60" i="23"/>
  <c r="B60" i="23"/>
  <c r="A60" i="23"/>
  <c r="D59" i="23"/>
  <c r="C59" i="23"/>
  <c r="B59" i="23"/>
  <c r="A59" i="23"/>
  <c r="D58" i="23"/>
  <c r="C58" i="23"/>
  <c r="B58" i="23"/>
  <c r="A58" i="23"/>
  <c r="D57" i="23"/>
  <c r="C57" i="23"/>
  <c r="B57" i="23"/>
  <c r="A57" i="23"/>
  <c r="D56" i="23"/>
  <c r="C56" i="23"/>
  <c r="B56" i="23"/>
  <c r="A56" i="23"/>
  <c r="D55" i="23"/>
  <c r="C55" i="23"/>
  <c r="B55" i="23"/>
  <c r="A55" i="23"/>
  <c r="D54" i="23"/>
  <c r="C54" i="23"/>
  <c r="B54" i="23"/>
  <c r="A54" i="23"/>
  <c r="D53" i="23"/>
  <c r="C53" i="23"/>
  <c r="B53" i="23"/>
  <c r="A53" i="23"/>
  <c r="D52" i="23"/>
  <c r="C52" i="23"/>
  <c r="B52" i="23"/>
  <c r="A52" i="23"/>
  <c r="D51" i="23"/>
  <c r="C51" i="23"/>
  <c r="B51" i="23"/>
  <c r="A51" i="23"/>
  <c r="D50" i="23"/>
  <c r="C50" i="23"/>
  <c r="B50" i="23"/>
  <c r="A50" i="23"/>
  <c r="D49" i="23"/>
  <c r="C49" i="23"/>
  <c r="B49" i="23"/>
  <c r="A49" i="23"/>
  <c r="D48" i="23"/>
  <c r="C48" i="23"/>
  <c r="B48" i="23"/>
  <c r="A48" i="23"/>
  <c r="D47" i="23"/>
  <c r="C47" i="23"/>
  <c r="B47" i="23"/>
  <c r="A47" i="23"/>
  <c r="D46" i="23"/>
  <c r="C46" i="23"/>
  <c r="B46" i="23"/>
  <c r="A46" i="23"/>
  <c r="D45" i="23"/>
  <c r="C45" i="23"/>
  <c r="B45" i="23"/>
  <c r="A45" i="23"/>
  <c r="D44" i="23"/>
  <c r="C44" i="23"/>
  <c r="B44" i="23"/>
  <c r="A44" i="23"/>
  <c r="D43" i="23"/>
  <c r="C43" i="23"/>
  <c r="B43" i="23"/>
  <c r="A43" i="23"/>
  <c r="D42" i="23"/>
  <c r="C42" i="23"/>
  <c r="B42" i="23"/>
  <c r="A42" i="23"/>
  <c r="D41" i="23"/>
  <c r="C41" i="23"/>
  <c r="B41" i="23"/>
  <c r="A41" i="23"/>
  <c r="D40" i="23"/>
  <c r="C40" i="23"/>
  <c r="B40" i="23"/>
  <c r="A40" i="23"/>
  <c r="D39" i="23"/>
  <c r="C39" i="23"/>
  <c r="B39" i="23"/>
  <c r="A39" i="23"/>
  <c r="D38" i="23"/>
  <c r="C38" i="23"/>
  <c r="B38" i="23"/>
  <c r="A38" i="23"/>
  <c r="D37" i="23"/>
  <c r="C37" i="23"/>
  <c r="B37" i="23"/>
  <c r="A37" i="23"/>
  <c r="D36" i="23"/>
  <c r="C36" i="23"/>
  <c r="B36" i="23"/>
  <c r="A36" i="23"/>
  <c r="D35" i="23"/>
  <c r="C35" i="23"/>
  <c r="B35" i="23"/>
  <c r="A35" i="23"/>
  <c r="D34" i="23"/>
  <c r="C34" i="23"/>
  <c r="B34" i="23"/>
  <c r="A34" i="23"/>
  <c r="D33" i="23"/>
  <c r="C33" i="23"/>
  <c r="B33" i="23"/>
  <c r="A33" i="23"/>
  <c r="D32" i="23"/>
  <c r="C32" i="23"/>
  <c r="B32" i="23"/>
  <c r="A32" i="23"/>
  <c r="D31" i="23"/>
  <c r="C31" i="23"/>
  <c r="B31" i="23"/>
  <c r="A31" i="23"/>
  <c r="D30" i="23"/>
  <c r="C30" i="23"/>
  <c r="B30" i="23"/>
  <c r="A30" i="23"/>
  <c r="D29" i="23"/>
  <c r="C29" i="23"/>
  <c r="B29" i="23"/>
  <c r="A29" i="23"/>
  <c r="D28" i="23"/>
  <c r="C28" i="23"/>
  <c r="B28" i="23"/>
  <c r="A28" i="23"/>
  <c r="D27" i="23"/>
  <c r="C27" i="23"/>
  <c r="B27" i="23"/>
  <c r="A27" i="23"/>
  <c r="D26" i="23"/>
  <c r="C26" i="23"/>
  <c r="B26" i="23"/>
  <c r="A26" i="23"/>
  <c r="D25" i="23"/>
  <c r="C25" i="23"/>
  <c r="B25" i="23"/>
  <c r="A25" i="23"/>
  <c r="D24" i="23"/>
  <c r="C24" i="23"/>
  <c r="B24" i="23"/>
  <c r="A24" i="23"/>
  <c r="D23" i="23"/>
  <c r="C23" i="23"/>
  <c r="B23" i="23"/>
  <c r="A23" i="23"/>
  <c r="D22" i="23"/>
  <c r="C22" i="23"/>
  <c r="B22" i="23"/>
  <c r="A22" i="23"/>
  <c r="D21" i="23"/>
  <c r="C21" i="23"/>
  <c r="B21" i="23"/>
  <c r="A21" i="23"/>
  <c r="D20" i="23"/>
  <c r="C20" i="23"/>
  <c r="B20" i="23"/>
  <c r="A20" i="23"/>
  <c r="D19" i="23"/>
  <c r="C19" i="23"/>
  <c r="B19" i="23"/>
  <c r="A19" i="23"/>
  <c r="D18" i="23"/>
  <c r="C18" i="23"/>
  <c r="B18" i="23"/>
  <c r="A18" i="23"/>
  <c r="D17" i="23"/>
  <c r="C17" i="23"/>
  <c r="B17" i="23"/>
  <c r="A17" i="23"/>
  <c r="D16" i="23"/>
  <c r="C16" i="23"/>
  <c r="B16" i="23"/>
  <c r="A16" i="23"/>
  <c r="D15" i="23"/>
  <c r="C15" i="23"/>
  <c r="B15" i="23"/>
  <c r="A15" i="23"/>
  <c r="D14" i="23"/>
  <c r="C14" i="23"/>
  <c r="B14" i="23"/>
  <c r="A14" i="23"/>
  <c r="D13" i="23"/>
  <c r="C13" i="23"/>
  <c r="B13" i="23"/>
  <c r="A13" i="23"/>
  <c r="D12" i="23"/>
  <c r="C12" i="23"/>
  <c r="B12" i="23"/>
  <c r="A12" i="23"/>
  <c r="D11" i="23"/>
  <c r="C11" i="23"/>
  <c r="B11" i="23"/>
  <c r="A11" i="23"/>
  <c r="D10" i="23"/>
  <c r="C10" i="23"/>
  <c r="B10" i="23"/>
  <c r="A10" i="23"/>
  <c r="D9" i="23"/>
  <c r="C9" i="23"/>
  <c r="B9" i="23"/>
  <c r="A9" i="23"/>
  <c r="D8" i="23"/>
  <c r="C8" i="23"/>
  <c r="B8" i="23"/>
  <c r="A8" i="23"/>
  <c r="D7" i="23"/>
  <c r="C7" i="23"/>
  <c r="B7" i="23"/>
  <c r="A7" i="23"/>
  <c r="D6" i="23"/>
  <c r="C6" i="23"/>
  <c r="B6" i="23"/>
  <c r="A6" i="23"/>
  <c r="D5" i="23"/>
  <c r="C5" i="23"/>
  <c r="B5" i="23"/>
  <c r="A5" i="23"/>
  <c r="D4" i="23"/>
  <c r="C4" i="23"/>
  <c r="B4" i="23"/>
  <c r="A4" i="23"/>
  <c r="D140" i="22"/>
  <c r="C140" i="22"/>
  <c r="B140" i="22"/>
  <c r="A140" i="22"/>
  <c r="D139" i="22"/>
  <c r="C139" i="22"/>
  <c r="B139" i="22"/>
  <c r="A139" i="22"/>
  <c r="D138" i="22"/>
  <c r="C138" i="22"/>
  <c r="B138" i="22"/>
  <c r="A138" i="22"/>
  <c r="D137" i="22"/>
  <c r="C137" i="22"/>
  <c r="B137" i="22"/>
  <c r="A137" i="22"/>
  <c r="D136" i="22"/>
  <c r="C136" i="22"/>
  <c r="B136" i="22"/>
  <c r="A136" i="22"/>
  <c r="D135" i="22"/>
  <c r="C135" i="22"/>
  <c r="B135" i="22"/>
  <c r="A135" i="22"/>
  <c r="D134" i="22"/>
  <c r="C134" i="22"/>
  <c r="B134" i="22"/>
  <c r="A134" i="22"/>
  <c r="D133" i="22"/>
  <c r="C133" i="22"/>
  <c r="B133" i="22"/>
  <c r="A133" i="22"/>
  <c r="D132" i="22"/>
  <c r="C132" i="22"/>
  <c r="B132" i="22"/>
  <c r="A132" i="22"/>
  <c r="D131" i="22"/>
  <c r="C131" i="22"/>
  <c r="B131" i="22"/>
  <c r="A131" i="22"/>
  <c r="D130" i="22"/>
  <c r="C130" i="22"/>
  <c r="B130" i="22"/>
  <c r="A130" i="22"/>
  <c r="D129" i="22"/>
  <c r="C129" i="22"/>
  <c r="B129" i="22"/>
  <c r="A129" i="22"/>
  <c r="D128" i="22"/>
  <c r="C128" i="22"/>
  <c r="B128" i="22"/>
  <c r="A128" i="22"/>
  <c r="D127" i="22"/>
  <c r="C127" i="22"/>
  <c r="B127" i="22"/>
  <c r="A127" i="22"/>
  <c r="D126" i="22"/>
  <c r="C126" i="22"/>
  <c r="B126" i="22"/>
  <c r="A126" i="22"/>
  <c r="D125" i="22"/>
  <c r="C125" i="22"/>
  <c r="B125" i="22"/>
  <c r="A125" i="22"/>
  <c r="D124" i="22"/>
  <c r="C124" i="22"/>
  <c r="B124" i="22"/>
  <c r="A124" i="22"/>
  <c r="D123" i="22"/>
  <c r="C123" i="22"/>
  <c r="B123" i="22"/>
  <c r="A123" i="22"/>
  <c r="D122" i="22"/>
  <c r="C122" i="22"/>
  <c r="B122" i="22"/>
  <c r="A122" i="22"/>
  <c r="D121" i="22"/>
  <c r="C121" i="22"/>
  <c r="B121" i="22"/>
  <c r="A121" i="22"/>
  <c r="D120" i="22"/>
  <c r="C120" i="22"/>
  <c r="B120" i="22"/>
  <c r="A120" i="22"/>
  <c r="D119" i="22"/>
  <c r="C119" i="22"/>
  <c r="B119" i="22"/>
  <c r="A119" i="22"/>
  <c r="D118" i="22"/>
  <c r="C118" i="22"/>
  <c r="B118" i="22"/>
  <c r="A118" i="22"/>
  <c r="D117" i="22"/>
  <c r="C117" i="22"/>
  <c r="B117" i="22"/>
  <c r="A117" i="22"/>
  <c r="D116" i="22"/>
  <c r="C116" i="22"/>
  <c r="B116" i="22"/>
  <c r="A116" i="22"/>
  <c r="D115" i="22"/>
  <c r="C115" i="22"/>
  <c r="B115" i="22"/>
  <c r="A115" i="22"/>
  <c r="D114" i="22"/>
  <c r="C114" i="22"/>
  <c r="B114" i="22"/>
  <c r="A114" i="22"/>
  <c r="D113" i="22"/>
  <c r="C113" i="22"/>
  <c r="B113" i="22"/>
  <c r="A113" i="22"/>
  <c r="D112" i="22"/>
  <c r="C112" i="22"/>
  <c r="B112" i="22"/>
  <c r="A112" i="22"/>
  <c r="D111" i="22"/>
  <c r="C111" i="22"/>
  <c r="B111" i="22"/>
  <c r="A111" i="22"/>
  <c r="D110" i="22"/>
  <c r="C110" i="22"/>
  <c r="B110" i="22"/>
  <c r="A110" i="22"/>
  <c r="D109" i="22"/>
  <c r="C109" i="22"/>
  <c r="B109" i="22"/>
  <c r="A109" i="22"/>
  <c r="D108" i="22"/>
  <c r="C108" i="22"/>
  <c r="B108" i="22"/>
  <c r="A108" i="22"/>
  <c r="D107" i="22"/>
  <c r="C107" i="22"/>
  <c r="B107" i="22"/>
  <c r="A107" i="22"/>
  <c r="D106" i="22"/>
  <c r="C106" i="22"/>
  <c r="B106" i="22"/>
  <c r="A106" i="22"/>
  <c r="D105" i="22"/>
  <c r="C105" i="22"/>
  <c r="B105" i="22"/>
  <c r="A105" i="22"/>
  <c r="D104" i="22"/>
  <c r="C104" i="22"/>
  <c r="B104" i="22"/>
  <c r="A104" i="22"/>
  <c r="D103" i="22"/>
  <c r="C103" i="22"/>
  <c r="B103" i="22"/>
  <c r="A103" i="22"/>
  <c r="D102" i="22"/>
  <c r="C102" i="22"/>
  <c r="B102" i="22"/>
  <c r="A102" i="22"/>
  <c r="D101" i="22"/>
  <c r="C101" i="22"/>
  <c r="B101" i="22"/>
  <c r="A101" i="22"/>
  <c r="D100" i="22"/>
  <c r="C100" i="22"/>
  <c r="B100" i="22"/>
  <c r="A100" i="22"/>
  <c r="D99" i="22"/>
  <c r="C99" i="22"/>
  <c r="B99" i="22"/>
  <c r="A99" i="22"/>
  <c r="D98" i="22"/>
  <c r="C98" i="22"/>
  <c r="B98" i="22"/>
  <c r="A98" i="22"/>
  <c r="D97" i="22"/>
  <c r="C97" i="22"/>
  <c r="B97" i="22"/>
  <c r="A97" i="22"/>
  <c r="D96" i="22"/>
  <c r="C96" i="22"/>
  <c r="B96" i="22"/>
  <c r="A96" i="22"/>
  <c r="D95" i="22"/>
  <c r="C95" i="22"/>
  <c r="B95" i="22"/>
  <c r="A95" i="22"/>
  <c r="D94" i="22"/>
  <c r="C94" i="22"/>
  <c r="B94" i="22"/>
  <c r="A94" i="22"/>
  <c r="D93" i="22"/>
  <c r="C93" i="22"/>
  <c r="B93" i="22"/>
  <c r="A93" i="22"/>
  <c r="D92" i="22"/>
  <c r="C92" i="22"/>
  <c r="B92" i="22"/>
  <c r="A92" i="22"/>
  <c r="D91" i="22"/>
  <c r="C91" i="22"/>
  <c r="B91" i="22"/>
  <c r="A91" i="22"/>
  <c r="D90" i="22"/>
  <c r="C90" i="22"/>
  <c r="B90" i="22"/>
  <c r="A90" i="22"/>
  <c r="D89" i="22"/>
  <c r="C89" i="22"/>
  <c r="B89" i="22"/>
  <c r="A89" i="22"/>
  <c r="D88" i="22"/>
  <c r="C88" i="22"/>
  <c r="B88" i="22"/>
  <c r="A88" i="22"/>
  <c r="D87" i="22"/>
  <c r="C87" i="22"/>
  <c r="B87" i="22"/>
  <c r="A87" i="22"/>
  <c r="D86" i="22"/>
  <c r="C86" i="22"/>
  <c r="B86" i="22"/>
  <c r="A86" i="22"/>
  <c r="D85" i="22"/>
  <c r="C85" i="22"/>
  <c r="B85" i="22"/>
  <c r="A85" i="22"/>
  <c r="D84" i="22"/>
  <c r="C84" i="22"/>
  <c r="B84" i="22"/>
  <c r="A84" i="22"/>
  <c r="D83" i="22"/>
  <c r="C83" i="22"/>
  <c r="B83" i="22"/>
  <c r="A83" i="22"/>
  <c r="D82" i="22"/>
  <c r="C82" i="22"/>
  <c r="B82" i="22"/>
  <c r="A82" i="22"/>
  <c r="D81" i="22"/>
  <c r="C81" i="22"/>
  <c r="B81" i="22"/>
  <c r="A81" i="22"/>
  <c r="D80" i="22"/>
  <c r="C80" i="22"/>
  <c r="B80" i="22"/>
  <c r="A80" i="22"/>
  <c r="D79" i="22"/>
  <c r="C79" i="22"/>
  <c r="B79" i="22"/>
  <c r="A79" i="22"/>
  <c r="D78" i="22"/>
  <c r="C78" i="22"/>
  <c r="B78" i="22"/>
  <c r="A78" i="22"/>
  <c r="D77" i="22"/>
  <c r="C77" i="22"/>
  <c r="B77" i="22"/>
  <c r="A77" i="22"/>
  <c r="D76" i="22"/>
  <c r="C76" i="22"/>
  <c r="B76" i="22"/>
  <c r="A76" i="22"/>
  <c r="D75" i="22"/>
  <c r="C75" i="22"/>
  <c r="B75" i="22"/>
  <c r="A75" i="22"/>
  <c r="D74" i="22"/>
  <c r="C74" i="22"/>
  <c r="B74" i="22"/>
  <c r="A74" i="22"/>
  <c r="D73" i="22"/>
  <c r="C73" i="22"/>
  <c r="B73" i="22"/>
  <c r="A73" i="22"/>
  <c r="D72" i="22"/>
  <c r="C72" i="22"/>
  <c r="B72" i="22"/>
  <c r="A72" i="22"/>
  <c r="D71" i="22"/>
  <c r="C71" i="22"/>
  <c r="B71" i="22"/>
  <c r="A71" i="22"/>
  <c r="D70" i="22"/>
  <c r="C70" i="22"/>
  <c r="B70" i="22"/>
  <c r="A70" i="22"/>
  <c r="D69" i="22"/>
  <c r="C69" i="22"/>
  <c r="B69" i="22"/>
  <c r="A69" i="22"/>
  <c r="D68" i="22"/>
  <c r="C68" i="22"/>
  <c r="B68" i="22"/>
  <c r="A68" i="22"/>
  <c r="D67" i="22"/>
  <c r="C67" i="22"/>
  <c r="B67" i="22"/>
  <c r="A67" i="22"/>
  <c r="D66" i="22"/>
  <c r="C66" i="22"/>
  <c r="B66" i="22"/>
  <c r="A66" i="22"/>
  <c r="D65" i="22"/>
  <c r="C65" i="22"/>
  <c r="B65" i="22"/>
  <c r="A65" i="22"/>
  <c r="D64" i="22"/>
  <c r="C64" i="22"/>
  <c r="B64" i="22"/>
  <c r="A64" i="22"/>
  <c r="D63" i="22"/>
  <c r="C63" i="22"/>
  <c r="B63" i="22"/>
  <c r="A63" i="22"/>
  <c r="D62" i="22"/>
  <c r="C62" i="22"/>
  <c r="B62" i="22"/>
  <c r="A62" i="22"/>
  <c r="D61" i="22"/>
  <c r="C61" i="22"/>
  <c r="B61" i="22"/>
  <c r="A61" i="22"/>
  <c r="D60" i="22"/>
  <c r="C60" i="22"/>
  <c r="B60" i="22"/>
  <c r="A60" i="22"/>
  <c r="D59" i="22"/>
  <c r="C59" i="22"/>
  <c r="B59" i="22"/>
  <c r="A59" i="22"/>
  <c r="D58" i="22"/>
  <c r="C58" i="22"/>
  <c r="B58" i="22"/>
  <c r="A58" i="22"/>
  <c r="D57" i="22"/>
  <c r="C57" i="22"/>
  <c r="B57" i="22"/>
  <c r="A57" i="22"/>
  <c r="D56" i="22"/>
  <c r="C56" i="22"/>
  <c r="B56" i="22"/>
  <c r="A56" i="22"/>
  <c r="D55" i="22"/>
  <c r="C55" i="22"/>
  <c r="B55" i="22"/>
  <c r="A55" i="22"/>
  <c r="D54" i="22"/>
  <c r="C54" i="22"/>
  <c r="B54" i="22"/>
  <c r="A54" i="22"/>
  <c r="D53" i="22"/>
  <c r="C53" i="22"/>
  <c r="B53" i="22"/>
  <c r="A53" i="22"/>
  <c r="D52" i="22"/>
  <c r="C52" i="22"/>
  <c r="B52" i="22"/>
  <c r="A52" i="22"/>
  <c r="D51" i="22"/>
  <c r="C51" i="22"/>
  <c r="B51" i="22"/>
  <c r="A51" i="22"/>
  <c r="D50" i="22"/>
  <c r="C50" i="22"/>
  <c r="B50" i="22"/>
  <c r="A50" i="22"/>
  <c r="D49" i="22"/>
  <c r="C49" i="22"/>
  <c r="B49" i="22"/>
  <c r="A49" i="22"/>
  <c r="D48" i="22"/>
  <c r="C48" i="22"/>
  <c r="B48" i="22"/>
  <c r="A48" i="22"/>
  <c r="D47" i="22"/>
  <c r="C47" i="22"/>
  <c r="B47" i="22"/>
  <c r="A47" i="22"/>
  <c r="D46" i="22"/>
  <c r="C46" i="22"/>
  <c r="B46" i="22"/>
  <c r="A46" i="22"/>
  <c r="D45" i="22"/>
  <c r="C45" i="22"/>
  <c r="B45" i="22"/>
  <c r="A45" i="22"/>
  <c r="D44" i="22"/>
  <c r="C44" i="22"/>
  <c r="B44" i="22"/>
  <c r="A44" i="22"/>
  <c r="D43" i="22"/>
  <c r="C43" i="22"/>
  <c r="B43" i="22"/>
  <c r="A43" i="22"/>
  <c r="D42" i="22"/>
  <c r="C42" i="22"/>
  <c r="B42" i="22"/>
  <c r="A42" i="22"/>
  <c r="D41" i="22"/>
  <c r="C41" i="22"/>
  <c r="B41" i="22"/>
  <c r="A41" i="22"/>
  <c r="D40" i="22"/>
  <c r="C40" i="22"/>
  <c r="B40" i="22"/>
  <c r="A40" i="22"/>
  <c r="D39" i="22"/>
  <c r="C39" i="22"/>
  <c r="B39" i="22"/>
  <c r="A39" i="22"/>
  <c r="D38" i="22"/>
  <c r="C38" i="22"/>
  <c r="B38" i="22"/>
  <c r="A38" i="22"/>
  <c r="D37" i="22"/>
  <c r="C37" i="22"/>
  <c r="B37" i="22"/>
  <c r="A37" i="22"/>
  <c r="D36" i="22"/>
  <c r="C36" i="22"/>
  <c r="B36" i="22"/>
  <c r="A36" i="22"/>
  <c r="D35" i="22"/>
  <c r="C35" i="22"/>
  <c r="B35" i="22"/>
  <c r="A35" i="22"/>
  <c r="D34" i="22"/>
  <c r="C34" i="22"/>
  <c r="B34" i="22"/>
  <c r="A34" i="22"/>
  <c r="D33" i="22"/>
  <c r="C33" i="22"/>
  <c r="B33" i="22"/>
  <c r="A33" i="22"/>
  <c r="D32" i="22"/>
  <c r="C32" i="22"/>
  <c r="B32" i="22"/>
  <c r="A32" i="22"/>
  <c r="D31" i="22"/>
  <c r="C31" i="22"/>
  <c r="B31" i="22"/>
  <c r="A31" i="22"/>
  <c r="D30" i="22"/>
  <c r="C30" i="22"/>
  <c r="B30" i="22"/>
  <c r="A30" i="22"/>
  <c r="D29" i="22"/>
  <c r="C29" i="22"/>
  <c r="B29" i="22"/>
  <c r="A29" i="22"/>
  <c r="D28" i="22"/>
  <c r="C28" i="22"/>
  <c r="B28" i="22"/>
  <c r="A28" i="22"/>
  <c r="D27" i="22"/>
  <c r="C27" i="22"/>
  <c r="B27" i="22"/>
  <c r="A27" i="22"/>
  <c r="D26" i="22"/>
  <c r="C26" i="22"/>
  <c r="B26" i="22"/>
  <c r="A26" i="22"/>
  <c r="D25" i="22"/>
  <c r="C25" i="22"/>
  <c r="B25" i="22"/>
  <c r="A25" i="22"/>
  <c r="D24" i="22"/>
  <c r="C24" i="22"/>
  <c r="B24" i="22"/>
  <c r="A24" i="22"/>
  <c r="D23" i="22"/>
  <c r="C23" i="22"/>
  <c r="B23" i="22"/>
  <c r="A23" i="22"/>
  <c r="D22" i="22"/>
  <c r="C22" i="22"/>
  <c r="B22" i="22"/>
  <c r="A22" i="22"/>
  <c r="D21" i="22"/>
  <c r="C21" i="22"/>
  <c r="B21" i="22"/>
  <c r="A21" i="22"/>
  <c r="D20" i="22"/>
  <c r="C20" i="22"/>
  <c r="B20" i="22"/>
  <c r="A20" i="22"/>
  <c r="D19" i="22"/>
  <c r="C19" i="22"/>
  <c r="B19" i="22"/>
  <c r="A19" i="22"/>
  <c r="D18" i="22"/>
  <c r="C18" i="22"/>
  <c r="B18" i="22"/>
  <c r="A18" i="22"/>
  <c r="D17" i="22"/>
  <c r="C17" i="22"/>
  <c r="B17" i="22"/>
  <c r="A17" i="22"/>
  <c r="D16" i="22"/>
  <c r="C16" i="22"/>
  <c r="B16" i="22"/>
  <c r="A16" i="22"/>
  <c r="D15" i="22"/>
  <c r="C15" i="22"/>
  <c r="B15" i="22"/>
  <c r="A15" i="22"/>
  <c r="D14" i="22"/>
  <c r="C14" i="22"/>
  <c r="B14" i="22"/>
  <c r="A14" i="22"/>
  <c r="D13" i="22"/>
  <c r="C13" i="22"/>
  <c r="B13" i="22"/>
  <c r="A13" i="22"/>
  <c r="D12" i="22"/>
  <c r="C12" i="22"/>
  <c r="B12" i="22"/>
  <c r="A12" i="22"/>
  <c r="D11" i="22"/>
  <c r="C11" i="22"/>
  <c r="B11" i="22"/>
  <c r="A11" i="22"/>
  <c r="D10" i="22"/>
  <c r="C10" i="22"/>
  <c r="B10" i="22"/>
  <c r="A10" i="22"/>
  <c r="D9" i="22"/>
  <c r="C9" i="22"/>
  <c r="B9" i="22"/>
  <c r="A9" i="22"/>
  <c r="D8" i="22"/>
  <c r="C8" i="22"/>
  <c r="B8" i="22"/>
  <c r="A8" i="22"/>
  <c r="D7" i="22"/>
  <c r="C7" i="22"/>
  <c r="B7" i="22"/>
  <c r="A7" i="22"/>
  <c r="D6" i="22"/>
  <c r="C6" i="22"/>
  <c r="B6" i="22"/>
  <c r="A6" i="22"/>
  <c r="D5" i="22"/>
  <c r="C5" i="22"/>
  <c r="B5" i="22"/>
  <c r="A5" i="22"/>
  <c r="D4" i="22"/>
  <c r="C4" i="22"/>
  <c r="B4" i="22"/>
  <c r="A4" i="22"/>
  <c r="D140" i="21"/>
  <c r="C140" i="21"/>
  <c r="B140" i="21"/>
  <c r="A140" i="21"/>
  <c r="D139" i="21"/>
  <c r="C139" i="21"/>
  <c r="B139" i="21"/>
  <c r="A139" i="21"/>
  <c r="D138" i="21"/>
  <c r="C138" i="21"/>
  <c r="B138" i="21"/>
  <c r="A138" i="21"/>
  <c r="D137" i="21"/>
  <c r="C137" i="21"/>
  <c r="B137" i="21"/>
  <c r="A137" i="21"/>
  <c r="D136" i="21"/>
  <c r="C136" i="21"/>
  <c r="B136" i="21"/>
  <c r="A136" i="21"/>
  <c r="D135" i="21"/>
  <c r="C135" i="21"/>
  <c r="B135" i="21"/>
  <c r="A135" i="21"/>
  <c r="D134" i="21"/>
  <c r="C134" i="21"/>
  <c r="B134" i="21"/>
  <c r="A134" i="21"/>
  <c r="D133" i="21"/>
  <c r="C133" i="21"/>
  <c r="B133" i="21"/>
  <c r="A133" i="21"/>
  <c r="D132" i="21"/>
  <c r="C132" i="21"/>
  <c r="B132" i="21"/>
  <c r="A132" i="21"/>
  <c r="D131" i="21"/>
  <c r="C131" i="21"/>
  <c r="B131" i="21"/>
  <c r="A131" i="21"/>
  <c r="D130" i="21"/>
  <c r="C130" i="21"/>
  <c r="B130" i="21"/>
  <c r="A130" i="21"/>
  <c r="D129" i="21"/>
  <c r="C129" i="21"/>
  <c r="B129" i="21"/>
  <c r="A129" i="21"/>
  <c r="D128" i="21"/>
  <c r="C128" i="21"/>
  <c r="B128" i="21"/>
  <c r="A128" i="21"/>
  <c r="D127" i="21"/>
  <c r="C127" i="21"/>
  <c r="B127" i="21"/>
  <c r="A127" i="21"/>
  <c r="D126" i="21"/>
  <c r="C126" i="21"/>
  <c r="B126" i="21"/>
  <c r="A126" i="21"/>
  <c r="D125" i="21"/>
  <c r="C125" i="21"/>
  <c r="B125" i="21"/>
  <c r="A125" i="21"/>
  <c r="D124" i="21"/>
  <c r="C124" i="21"/>
  <c r="B124" i="21"/>
  <c r="A124" i="21"/>
  <c r="D123" i="21"/>
  <c r="C123" i="21"/>
  <c r="B123" i="21"/>
  <c r="A123" i="21"/>
  <c r="D122" i="21"/>
  <c r="C122" i="21"/>
  <c r="B122" i="21"/>
  <c r="A122" i="21"/>
  <c r="D121" i="21"/>
  <c r="C121" i="21"/>
  <c r="B121" i="21"/>
  <c r="A121" i="21"/>
  <c r="D120" i="21"/>
  <c r="C120" i="21"/>
  <c r="B120" i="21"/>
  <c r="A120" i="21"/>
  <c r="D119" i="21"/>
  <c r="C119" i="21"/>
  <c r="B119" i="21"/>
  <c r="A119" i="21"/>
  <c r="D118" i="21"/>
  <c r="C118" i="21"/>
  <c r="B118" i="21"/>
  <c r="A118" i="21"/>
  <c r="D117" i="21"/>
  <c r="C117" i="21"/>
  <c r="B117" i="21"/>
  <c r="A117" i="21"/>
  <c r="D116" i="21"/>
  <c r="C116" i="21"/>
  <c r="B116" i="21"/>
  <c r="A116" i="21"/>
  <c r="D115" i="21"/>
  <c r="C115" i="21"/>
  <c r="B115" i="21"/>
  <c r="A115" i="21"/>
  <c r="D114" i="21"/>
  <c r="C114" i="21"/>
  <c r="B114" i="21"/>
  <c r="A114" i="21"/>
  <c r="D113" i="21"/>
  <c r="C113" i="21"/>
  <c r="B113" i="21"/>
  <c r="A113" i="21"/>
  <c r="D112" i="21"/>
  <c r="C112" i="21"/>
  <c r="B112" i="21"/>
  <c r="A112" i="21"/>
  <c r="D111" i="21"/>
  <c r="C111" i="21"/>
  <c r="B111" i="21"/>
  <c r="A111" i="21"/>
  <c r="D110" i="21"/>
  <c r="C110" i="21"/>
  <c r="B110" i="21"/>
  <c r="A110" i="21"/>
  <c r="D109" i="21"/>
  <c r="C109" i="21"/>
  <c r="B109" i="21"/>
  <c r="A109" i="21"/>
  <c r="D108" i="21"/>
  <c r="C108" i="21"/>
  <c r="B108" i="21"/>
  <c r="A108" i="21"/>
  <c r="D107" i="21"/>
  <c r="C107" i="21"/>
  <c r="B107" i="21"/>
  <c r="A107" i="21"/>
  <c r="D106" i="21"/>
  <c r="C106" i="21"/>
  <c r="B106" i="21"/>
  <c r="A106" i="21"/>
  <c r="D105" i="21"/>
  <c r="C105" i="21"/>
  <c r="B105" i="21"/>
  <c r="A105" i="21"/>
  <c r="D104" i="21"/>
  <c r="C104" i="21"/>
  <c r="B104" i="21"/>
  <c r="A104" i="21"/>
  <c r="D103" i="21"/>
  <c r="C103" i="21"/>
  <c r="B103" i="21"/>
  <c r="A103" i="21"/>
  <c r="D102" i="21"/>
  <c r="C102" i="21"/>
  <c r="B102" i="21"/>
  <c r="A102" i="21"/>
  <c r="D101" i="21"/>
  <c r="C101" i="21"/>
  <c r="B101" i="21"/>
  <c r="A101" i="21"/>
  <c r="D100" i="21"/>
  <c r="C100" i="21"/>
  <c r="B100" i="21"/>
  <c r="A100" i="21"/>
  <c r="D99" i="21"/>
  <c r="C99" i="21"/>
  <c r="B99" i="21"/>
  <c r="A99" i="21"/>
  <c r="D98" i="21"/>
  <c r="C98" i="21"/>
  <c r="B98" i="21"/>
  <c r="A98" i="21"/>
  <c r="D97" i="21"/>
  <c r="C97" i="21"/>
  <c r="B97" i="21"/>
  <c r="A97" i="21"/>
  <c r="D96" i="21"/>
  <c r="C96" i="21"/>
  <c r="B96" i="21"/>
  <c r="A96" i="21"/>
  <c r="D95" i="21"/>
  <c r="C95" i="21"/>
  <c r="B95" i="21"/>
  <c r="A95" i="21"/>
  <c r="D94" i="21"/>
  <c r="C94" i="21"/>
  <c r="B94" i="21"/>
  <c r="A94" i="21"/>
  <c r="D93" i="21"/>
  <c r="C93" i="21"/>
  <c r="B93" i="21"/>
  <c r="A93" i="21"/>
  <c r="D92" i="21"/>
  <c r="C92" i="21"/>
  <c r="B92" i="21"/>
  <c r="A92" i="21"/>
  <c r="D91" i="21"/>
  <c r="C91" i="21"/>
  <c r="B91" i="21"/>
  <c r="A91" i="21"/>
  <c r="D90" i="21"/>
  <c r="C90" i="21"/>
  <c r="B90" i="21"/>
  <c r="A90" i="21"/>
  <c r="D89" i="21"/>
  <c r="C89" i="21"/>
  <c r="B89" i="21"/>
  <c r="A89" i="21"/>
  <c r="D88" i="21"/>
  <c r="C88" i="21"/>
  <c r="B88" i="21"/>
  <c r="A88" i="21"/>
  <c r="D87" i="21"/>
  <c r="C87" i="21"/>
  <c r="B87" i="21"/>
  <c r="A87" i="21"/>
  <c r="D86" i="21"/>
  <c r="C86" i="21"/>
  <c r="B86" i="21"/>
  <c r="A86" i="21"/>
  <c r="D85" i="21"/>
  <c r="C85" i="21"/>
  <c r="B85" i="21"/>
  <c r="A85" i="21"/>
  <c r="D84" i="21"/>
  <c r="C84" i="21"/>
  <c r="B84" i="21"/>
  <c r="A84" i="21"/>
  <c r="D83" i="21"/>
  <c r="C83" i="21"/>
  <c r="B83" i="21"/>
  <c r="A83" i="21"/>
  <c r="D82" i="21"/>
  <c r="C82" i="21"/>
  <c r="B82" i="21"/>
  <c r="A82" i="21"/>
  <c r="D81" i="21"/>
  <c r="C81" i="21"/>
  <c r="B81" i="21"/>
  <c r="A81" i="21"/>
  <c r="D80" i="21"/>
  <c r="C80" i="21"/>
  <c r="B80" i="21"/>
  <c r="A80" i="21"/>
  <c r="D79" i="21"/>
  <c r="C79" i="21"/>
  <c r="B79" i="21"/>
  <c r="A79" i="21"/>
  <c r="D78" i="21"/>
  <c r="C78" i="21"/>
  <c r="B78" i="21"/>
  <c r="A78" i="21"/>
  <c r="D77" i="21"/>
  <c r="C77" i="21"/>
  <c r="B77" i="21"/>
  <c r="A77" i="21"/>
  <c r="D76" i="21"/>
  <c r="C76" i="21"/>
  <c r="B76" i="21"/>
  <c r="A76" i="21"/>
  <c r="D75" i="21"/>
  <c r="C75" i="21"/>
  <c r="B75" i="21"/>
  <c r="A75" i="21"/>
  <c r="D74" i="21"/>
  <c r="C74" i="21"/>
  <c r="B74" i="21"/>
  <c r="A74" i="21"/>
  <c r="D73" i="21"/>
  <c r="C73" i="21"/>
  <c r="B73" i="21"/>
  <c r="A73" i="21"/>
  <c r="D72" i="21"/>
  <c r="C72" i="21"/>
  <c r="B72" i="21"/>
  <c r="A72" i="21"/>
  <c r="D71" i="21"/>
  <c r="C71" i="21"/>
  <c r="B71" i="21"/>
  <c r="A71" i="21"/>
  <c r="D70" i="21"/>
  <c r="C70" i="21"/>
  <c r="B70" i="21"/>
  <c r="A70" i="21"/>
  <c r="D69" i="21"/>
  <c r="C69" i="21"/>
  <c r="B69" i="21"/>
  <c r="A69" i="21"/>
  <c r="D68" i="21"/>
  <c r="C68" i="21"/>
  <c r="B68" i="21"/>
  <c r="A68" i="21"/>
  <c r="D67" i="21"/>
  <c r="C67" i="21"/>
  <c r="B67" i="21"/>
  <c r="A67" i="21"/>
  <c r="D66" i="21"/>
  <c r="C66" i="21"/>
  <c r="B66" i="21"/>
  <c r="A66" i="21"/>
  <c r="D65" i="21"/>
  <c r="C65" i="21"/>
  <c r="B65" i="21"/>
  <c r="A65" i="21"/>
  <c r="D64" i="21"/>
  <c r="C64" i="21"/>
  <c r="B64" i="21"/>
  <c r="A64" i="21"/>
  <c r="D63" i="21"/>
  <c r="C63" i="21"/>
  <c r="B63" i="21"/>
  <c r="A63" i="21"/>
  <c r="D62" i="21"/>
  <c r="C62" i="21"/>
  <c r="B62" i="21"/>
  <c r="A62" i="21"/>
  <c r="D61" i="21"/>
  <c r="C61" i="21"/>
  <c r="B61" i="21"/>
  <c r="A61" i="21"/>
  <c r="D60" i="21"/>
  <c r="C60" i="21"/>
  <c r="B60" i="21"/>
  <c r="A60" i="21"/>
  <c r="D59" i="21"/>
  <c r="C59" i="21"/>
  <c r="B59" i="21"/>
  <c r="A59" i="21"/>
  <c r="D58" i="21"/>
  <c r="C58" i="21"/>
  <c r="B58" i="21"/>
  <c r="A58" i="21"/>
  <c r="D57" i="21"/>
  <c r="C57" i="21"/>
  <c r="B57" i="21"/>
  <c r="A57" i="21"/>
  <c r="D56" i="21"/>
  <c r="C56" i="21"/>
  <c r="B56" i="21"/>
  <c r="A56" i="21"/>
  <c r="D55" i="21"/>
  <c r="C55" i="21"/>
  <c r="B55" i="21"/>
  <c r="A55" i="21"/>
  <c r="D54" i="21"/>
  <c r="C54" i="21"/>
  <c r="B54" i="21"/>
  <c r="A54" i="21"/>
  <c r="D53" i="21"/>
  <c r="C53" i="21"/>
  <c r="B53" i="21"/>
  <c r="A53" i="21"/>
  <c r="D52" i="21"/>
  <c r="C52" i="21"/>
  <c r="B52" i="21"/>
  <c r="A52" i="21"/>
  <c r="D51" i="21"/>
  <c r="C51" i="21"/>
  <c r="B51" i="21"/>
  <c r="A51" i="21"/>
  <c r="D50" i="21"/>
  <c r="C50" i="21"/>
  <c r="B50" i="21"/>
  <c r="A50" i="21"/>
  <c r="D49" i="21"/>
  <c r="C49" i="21"/>
  <c r="B49" i="21"/>
  <c r="A49" i="21"/>
  <c r="D48" i="21"/>
  <c r="C48" i="21"/>
  <c r="B48" i="21"/>
  <c r="A48" i="21"/>
  <c r="D47" i="21"/>
  <c r="C47" i="21"/>
  <c r="B47" i="21"/>
  <c r="A47" i="21"/>
  <c r="D46" i="21"/>
  <c r="C46" i="21"/>
  <c r="B46" i="21"/>
  <c r="A46" i="21"/>
  <c r="D45" i="21"/>
  <c r="C45" i="21"/>
  <c r="B45" i="21"/>
  <c r="A45" i="21"/>
  <c r="D44" i="21"/>
  <c r="C44" i="21"/>
  <c r="B44" i="21"/>
  <c r="A44" i="21"/>
  <c r="D43" i="21"/>
  <c r="C43" i="21"/>
  <c r="B43" i="21"/>
  <c r="A43" i="21"/>
  <c r="D42" i="21"/>
  <c r="C42" i="21"/>
  <c r="B42" i="21"/>
  <c r="A42" i="21"/>
  <c r="D41" i="21"/>
  <c r="C41" i="21"/>
  <c r="B41" i="21"/>
  <c r="A41" i="21"/>
  <c r="D40" i="21"/>
  <c r="C40" i="21"/>
  <c r="B40" i="21"/>
  <c r="A40" i="21"/>
  <c r="D39" i="21"/>
  <c r="C39" i="21"/>
  <c r="B39" i="21"/>
  <c r="A39" i="21"/>
  <c r="D38" i="21"/>
  <c r="C38" i="21"/>
  <c r="B38" i="21"/>
  <c r="A38" i="21"/>
  <c r="D37" i="21"/>
  <c r="C37" i="21"/>
  <c r="B37" i="21"/>
  <c r="A37" i="21"/>
  <c r="D36" i="21"/>
  <c r="C36" i="21"/>
  <c r="B36" i="21"/>
  <c r="A36" i="21"/>
  <c r="D35" i="21"/>
  <c r="C35" i="21"/>
  <c r="B35" i="21"/>
  <c r="A35" i="21"/>
  <c r="D34" i="21"/>
  <c r="C34" i="21"/>
  <c r="B34" i="21"/>
  <c r="A34" i="21"/>
  <c r="D33" i="21"/>
  <c r="C33" i="21"/>
  <c r="B33" i="21"/>
  <c r="A33" i="21"/>
  <c r="D32" i="21"/>
  <c r="C32" i="21"/>
  <c r="B32" i="21"/>
  <c r="A32" i="21"/>
  <c r="D31" i="21"/>
  <c r="C31" i="21"/>
  <c r="B31" i="21"/>
  <c r="A31" i="21"/>
  <c r="D30" i="21"/>
  <c r="C30" i="21"/>
  <c r="B30" i="21"/>
  <c r="A30" i="21"/>
  <c r="D29" i="21"/>
  <c r="C29" i="21"/>
  <c r="B29" i="21"/>
  <c r="A29" i="21"/>
  <c r="D28" i="21"/>
  <c r="C28" i="21"/>
  <c r="B28" i="21"/>
  <c r="A28" i="21"/>
  <c r="D27" i="21"/>
  <c r="C27" i="21"/>
  <c r="B27" i="21"/>
  <c r="A27" i="21"/>
  <c r="D26" i="21"/>
  <c r="C26" i="21"/>
  <c r="B26" i="21"/>
  <c r="A26" i="21"/>
  <c r="D25" i="21"/>
  <c r="C25" i="21"/>
  <c r="B25" i="21"/>
  <c r="A25" i="21"/>
  <c r="D24" i="21"/>
  <c r="C24" i="21"/>
  <c r="B24" i="21"/>
  <c r="A24" i="21"/>
  <c r="D23" i="21"/>
  <c r="C23" i="21"/>
  <c r="B23" i="21"/>
  <c r="A23" i="21"/>
  <c r="D22" i="21"/>
  <c r="C22" i="21"/>
  <c r="B22" i="21"/>
  <c r="A22" i="21"/>
  <c r="D21" i="21"/>
  <c r="C21" i="21"/>
  <c r="B21" i="21"/>
  <c r="A21" i="21"/>
  <c r="D20" i="21"/>
  <c r="C20" i="21"/>
  <c r="B20" i="21"/>
  <c r="A20" i="21"/>
  <c r="D19" i="21"/>
  <c r="C19" i="21"/>
  <c r="B19" i="21"/>
  <c r="A19" i="21"/>
  <c r="D18" i="21"/>
  <c r="C18" i="21"/>
  <c r="B18" i="21"/>
  <c r="A18" i="21"/>
  <c r="D17" i="21"/>
  <c r="C17" i="21"/>
  <c r="B17" i="21"/>
  <c r="A17" i="21"/>
  <c r="D16" i="21"/>
  <c r="C16" i="21"/>
  <c r="B16" i="21"/>
  <c r="A16" i="21"/>
  <c r="D15" i="21"/>
  <c r="C15" i="21"/>
  <c r="B15" i="21"/>
  <c r="A15" i="21"/>
  <c r="D14" i="21"/>
  <c r="C14" i="21"/>
  <c r="B14" i="21"/>
  <c r="A14" i="21"/>
  <c r="D13" i="21"/>
  <c r="C13" i="21"/>
  <c r="B13" i="21"/>
  <c r="A13" i="21"/>
  <c r="D12" i="21"/>
  <c r="C12" i="21"/>
  <c r="B12" i="21"/>
  <c r="A12" i="21"/>
  <c r="D11" i="21"/>
  <c r="C11" i="21"/>
  <c r="B11" i="21"/>
  <c r="A11" i="21"/>
  <c r="D10" i="21"/>
  <c r="C10" i="21"/>
  <c r="B10" i="21"/>
  <c r="A10" i="21"/>
  <c r="D9" i="21"/>
  <c r="C9" i="21"/>
  <c r="B9" i="21"/>
  <c r="A9" i="21"/>
  <c r="D8" i="21"/>
  <c r="C8" i="21"/>
  <c r="B8" i="21"/>
  <c r="A8" i="21"/>
  <c r="D7" i="21"/>
  <c r="C7" i="21"/>
  <c r="B7" i="21"/>
  <c r="A7" i="21"/>
  <c r="D6" i="21"/>
  <c r="C6" i="21"/>
  <c r="B6" i="21"/>
  <c r="A6" i="21"/>
  <c r="D5" i="21"/>
  <c r="C5" i="21"/>
  <c r="B5" i="21"/>
  <c r="A5" i="21"/>
  <c r="D4" i="21"/>
  <c r="C4" i="21"/>
  <c r="B4" i="21"/>
  <c r="A4" i="21"/>
  <c r="D140" i="20"/>
  <c r="C140" i="20"/>
  <c r="B140" i="20"/>
  <c r="A140" i="20"/>
  <c r="D139" i="20"/>
  <c r="C139" i="20"/>
  <c r="B139" i="20"/>
  <c r="A139" i="20"/>
  <c r="D138" i="20"/>
  <c r="C138" i="20"/>
  <c r="B138" i="20"/>
  <c r="A138" i="20"/>
  <c r="D137" i="20"/>
  <c r="C137" i="20"/>
  <c r="B137" i="20"/>
  <c r="A137" i="20"/>
  <c r="D136" i="20"/>
  <c r="C136" i="20"/>
  <c r="B136" i="20"/>
  <c r="A136" i="20"/>
  <c r="D135" i="20"/>
  <c r="C135" i="20"/>
  <c r="B135" i="20"/>
  <c r="A135" i="20"/>
  <c r="D134" i="20"/>
  <c r="C134" i="20"/>
  <c r="B134" i="20"/>
  <c r="A134" i="20"/>
  <c r="D133" i="20"/>
  <c r="C133" i="20"/>
  <c r="B133" i="20"/>
  <c r="A133" i="20"/>
  <c r="D132" i="20"/>
  <c r="C132" i="20"/>
  <c r="B132" i="20"/>
  <c r="A132" i="20"/>
  <c r="D131" i="20"/>
  <c r="C131" i="20"/>
  <c r="B131" i="20"/>
  <c r="A131" i="20"/>
  <c r="D130" i="20"/>
  <c r="C130" i="20"/>
  <c r="B130" i="20"/>
  <c r="A130" i="20"/>
  <c r="D129" i="20"/>
  <c r="C129" i="20"/>
  <c r="B129" i="20"/>
  <c r="A129" i="20"/>
  <c r="D128" i="20"/>
  <c r="C128" i="20"/>
  <c r="B128" i="20"/>
  <c r="A128" i="20"/>
  <c r="D127" i="20"/>
  <c r="C127" i="20"/>
  <c r="B127" i="20"/>
  <c r="A127" i="20"/>
  <c r="D126" i="20"/>
  <c r="C126" i="20"/>
  <c r="B126" i="20"/>
  <c r="A126" i="20"/>
  <c r="D125" i="20"/>
  <c r="C125" i="20"/>
  <c r="B125" i="20"/>
  <c r="A125" i="20"/>
  <c r="D124" i="20"/>
  <c r="C124" i="20"/>
  <c r="B124" i="20"/>
  <c r="A124" i="20"/>
  <c r="D123" i="20"/>
  <c r="C123" i="20"/>
  <c r="B123" i="20"/>
  <c r="A123" i="20"/>
  <c r="D122" i="20"/>
  <c r="C122" i="20"/>
  <c r="B122" i="20"/>
  <c r="A122" i="20"/>
  <c r="D121" i="20"/>
  <c r="C121" i="20"/>
  <c r="B121" i="20"/>
  <c r="A121" i="20"/>
  <c r="D120" i="20"/>
  <c r="C120" i="20"/>
  <c r="B120" i="20"/>
  <c r="A120" i="20"/>
  <c r="D119" i="20"/>
  <c r="C119" i="20"/>
  <c r="B119" i="20"/>
  <c r="A119" i="20"/>
  <c r="D118" i="20"/>
  <c r="C118" i="20"/>
  <c r="B118" i="20"/>
  <c r="A118" i="20"/>
  <c r="D117" i="20"/>
  <c r="C117" i="20"/>
  <c r="B117" i="20"/>
  <c r="A117" i="20"/>
  <c r="D116" i="20"/>
  <c r="C116" i="20"/>
  <c r="B116" i="20"/>
  <c r="A116" i="20"/>
  <c r="D115" i="20"/>
  <c r="C115" i="20"/>
  <c r="B115" i="20"/>
  <c r="A115" i="20"/>
  <c r="D114" i="20"/>
  <c r="C114" i="20"/>
  <c r="B114" i="20"/>
  <c r="A114" i="20"/>
  <c r="D113" i="20"/>
  <c r="C113" i="20"/>
  <c r="B113" i="20"/>
  <c r="A113" i="20"/>
  <c r="D112" i="20"/>
  <c r="C112" i="20"/>
  <c r="B112" i="20"/>
  <c r="A112" i="20"/>
  <c r="D111" i="20"/>
  <c r="C111" i="20"/>
  <c r="B111" i="20"/>
  <c r="A111" i="20"/>
  <c r="D110" i="20"/>
  <c r="C110" i="20"/>
  <c r="B110" i="20"/>
  <c r="A110" i="20"/>
  <c r="D109" i="20"/>
  <c r="C109" i="20"/>
  <c r="B109" i="20"/>
  <c r="A109" i="20"/>
  <c r="D108" i="20"/>
  <c r="C108" i="20"/>
  <c r="B108" i="20"/>
  <c r="A108" i="20"/>
  <c r="D107" i="20"/>
  <c r="C107" i="20"/>
  <c r="B107" i="20"/>
  <c r="A107" i="20"/>
  <c r="D106" i="20"/>
  <c r="C106" i="20"/>
  <c r="B106" i="20"/>
  <c r="A106" i="20"/>
  <c r="D105" i="20"/>
  <c r="C105" i="20"/>
  <c r="B105" i="20"/>
  <c r="A105" i="20"/>
  <c r="D104" i="20"/>
  <c r="C104" i="20"/>
  <c r="B104" i="20"/>
  <c r="A104" i="20"/>
  <c r="D103" i="20"/>
  <c r="C103" i="20"/>
  <c r="B103" i="20"/>
  <c r="A103" i="20"/>
  <c r="D102" i="20"/>
  <c r="C102" i="20"/>
  <c r="B102" i="20"/>
  <c r="A102" i="20"/>
  <c r="D101" i="20"/>
  <c r="C101" i="20"/>
  <c r="B101" i="20"/>
  <c r="A101" i="20"/>
  <c r="D100" i="20"/>
  <c r="C100" i="20"/>
  <c r="B100" i="20"/>
  <c r="A100" i="20"/>
  <c r="D99" i="20"/>
  <c r="C99" i="20"/>
  <c r="B99" i="20"/>
  <c r="A99" i="20"/>
  <c r="D98" i="20"/>
  <c r="C98" i="20"/>
  <c r="B98" i="20"/>
  <c r="A98" i="20"/>
  <c r="D97" i="20"/>
  <c r="C97" i="20"/>
  <c r="B97" i="20"/>
  <c r="A97" i="20"/>
  <c r="D96" i="20"/>
  <c r="C96" i="20"/>
  <c r="B96" i="20"/>
  <c r="A96" i="20"/>
  <c r="D95" i="20"/>
  <c r="C95" i="20"/>
  <c r="B95" i="20"/>
  <c r="A95" i="20"/>
  <c r="D94" i="20"/>
  <c r="C94" i="20"/>
  <c r="B94" i="20"/>
  <c r="A94" i="20"/>
  <c r="D93" i="20"/>
  <c r="C93" i="20"/>
  <c r="B93" i="20"/>
  <c r="A93" i="20"/>
  <c r="D92" i="20"/>
  <c r="C92" i="20"/>
  <c r="B92" i="20"/>
  <c r="A92" i="20"/>
  <c r="D91" i="20"/>
  <c r="C91" i="20"/>
  <c r="B91" i="20"/>
  <c r="A91" i="20"/>
  <c r="D90" i="20"/>
  <c r="C90" i="20"/>
  <c r="B90" i="20"/>
  <c r="A90" i="20"/>
  <c r="D89" i="20"/>
  <c r="C89" i="20"/>
  <c r="B89" i="20"/>
  <c r="A89" i="20"/>
  <c r="D88" i="20"/>
  <c r="C88" i="20"/>
  <c r="B88" i="20"/>
  <c r="A88" i="20"/>
  <c r="D87" i="20"/>
  <c r="C87" i="20"/>
  <c r="B87" i="20"/>
  <c r="A87" i="20"/>
  <c r="D86" i="20"/>
  <c r="C86" i="20"/>
  <c r="B86" i="20"/>
  <c r="A86" i="20"/>
  <c r="D85" i="20"/>
  <c r="C85" i="20"/>
  <c r="B85" i="20"/>
  <c r="A85" i="20"/>
  <c r="D84" i="20"/>
  <c r="C84" i="20"/>
  <c r="B84" i="20"/>
  <c r="A84" i="20"/>
  <c r="D83" i="20"/>
  <c r="C83" i="20"/>
  <c r="B83" i="20"/>
  <c r="A83" i="20"/>
  <c r="D82" i="20"/>
  <c r="C82" i="20"/>
  <c r="B82" i="20"/>
  <c r="A82" i="20"/>
  <c r="D81" i="20"/>
  <c r="C81" i="20"/>
  <c r="B81" i="20"/>
  <c r="A81" i="20"/>
  <c r="D80" i="20"/>
  <c r="C80" i="20"/>
  <c r="B80" i="20"/>
  <c r="A80" i="20"/>
  <c r="D79" i="20"/>
  <c r="C79" i="20"/>
  <c r="B79" i="20"/>
  <c r="A79" i="20"/>
  <c r="D78" i="20"/>
  <c r="C78" i="20"/>
  <c r="B78" i="20"/>
  <c r="A78" i="20"/>
  <c r="D77" i="20"/>
  <c r="C77" i="20"/>
  <c r="B77" i="20"/>
  <c r="A77" i="20"/>
  <c r="D76" i="20"/>
  <c r="C76" i="20"/>
  <c r="B76" i="20"/>
  <c r="A76" i="20"/>
  <c r="D75" i="20"/>
  <c r="C75" i="20"/>
  <c r="B75" i="20"/>
  <c r="A75" i="20"/>
  <c r="D74" i="20"/>
  <c r="C74" i="20"/>
  <c r="B74" i="20"/>
  <c r="A74" i="20"/>
  <c r="D73" i="20"/>
  <c r="C73" i="20"/>
  <c r="B73" i="20"/>
  <c r="A73" i="20"/>
  <c r="D72" i="20"/>
  <c r="C72" i="20"/>
  <c r="B72" i="20"/>
  <c r="A72" i="20"/>
  <c r="D71" i="20"/>
  <c r="C71" i="20"/>
  <c r="B71" i="20"/>
  <c r="A71" i="20"/>
  <c r="D70" i="20"/>
  <c r="C70" i="20"/>
  <c r="B70" i="20"/>
  <c r="A70" i="20"/>
  <c r="D69" i="20"/>
  <c r="C69" i="20"/>
  <c r="B69" i="20"/>
  <c r="A69" i="20"/>
  <c r="D68" i="20"/>
  <c r="C68" i="20"/>
  <c r="B68" i="20"/>
  <c r="A68" i="20"/>
  <c r="D67" i="20"/>
  <c r="C67" i="20"/>
  <c r="B67" i="20"/>
  <c r="A67" i="20"/>
  <c r="D66" i="20"/>
  <c r="C66" i="20"/>
  <c r="B66" i="20"/>
  <c r="A66" i="20"/>
  <c r="D65" i="20"/>
  <c r="C65" i="20"/>
  <c r="B65" i="20"/>
  <c r="A65" i="20"/>
  <c r="D64" i="20"/>
  <c r="C64" i="20"/>
  <c r="B64" i="20"/>
  <c r="A64" i="20"/>
  <c r="D63" i="20"/>
  <c r="C63" i="20"/>
  <c r="B63" i="20"/>
  <c r="A63" i="20"/>
  <c r="D62" i="20"/>
  <c r="C62" i="20"/>
  <c r="B62" i="20"/>
  <c r="A62" i="20"/>
  <c r="D61" i="20"/>
  <c r="C61" i="20"/>
  <c r="B61" i="20"/>
  <c r="A61" i="20"/>
  <c r="D60" i="20"/>
  <c r="C60" i="20"/>
  <c r="B60" i="20"/>
  <c r="A60" i="20"/>
  <c r="D59" i="20"/>
  <c r="C59" i="20"/>
  <c r="B59" i="20"/>
  <c r="A59" i="20"/>
  <c r="D58" i="20"/>
  <c r="C58" i="20"/>
  <c r="B58" i="20"/>
  <c r="A58" i="20"/>
  <c r="D57" i="20"/>
  <c r="C57" i="20"/>
  <c r="B57" i="20"/>
  <c r="A57" i="20"/>
  <c r="D56" i="20"/>
  <c r="C56" i="20"/>
  <c r="B56" i="20"/>
  <c r="A56" i="20"/>
  <c r="D55" i="20"/>
  <c r="C55" i="20"/>
  <c r="B55" i="20"/>
  <c r="A55" i="20"/>
  <c r="D54" i="20"/>
  <c r="C54" i="20"/>
  <c r="B54" i="20"/>
  <c r="A54" i="20"/>
  <c r="D53" i="20"/>
  <c r="C53" i="20"/>
  <c r="B53" i="20"/>
  <c r="A53" i="20"/>
  <c r="D52" i="20"/>
  <c r="C52" i="20"/>
  <c r="B52" i="20"/>
  <c r="A52" i="20"/>
  <c r="D51" i="20"/>
  <c r="C51" i="20"/>
  <c r="B51" i="20"/>
  <c r="A51" i="20"/>
  <c r="D50" i="20"/>
  <c r="C50" i="20"/>
  <c r="B50" i="20"/>
  <c r="A50" i="20"/>
  <c r="D49" i="20"/>
  <c r="C49" i="20"/>
  <c r="B49" i="20"/>
  <c r="A49" i="20"/>
  <c r="D48" i="20"/>
  <c r="C48" i="20"/>
  <c r="B48" i="20"/>
  <c r="A48" i="20"/>
  <c r="D47" i="20"/>
  <c r="C47" i="20"/>
  <c r="B47" i="20"/>
  <c r="A47" i="20"/>
  <c r="D46" i="20"/>
  <c r="C46" i="20"/>
  <c r="B46" i="20"/>
  <c r="A46" i="20"/>
  <c r="D45" i="20"/>
  <c r="C45" i="20"/>
  <c r="B45" i="20"/>
  <c r="A45" i="20"/>
  <c r="D44" i="20"/>
  <c r="C44" i="20"/>
  <c r="B44" i="20"/>
  <c r="A44" i="20"/>
  <c r="D43" i="20"/>
  <c r="C43" i="20"/>
  <c r="B43" i="20"/>
  <c r="A43" i="20"/>
  <c r="D42" i="20"/>
  <c r="C42" i="20"/>
  <c r="B42" i="20"/>
  <c r="A42" i="20"/>
  <c r="D41" i="20"/>
  <c r="C41" i="20"/>
  <c r="B41" i="20"/>
  <c r="A41" i="20"/>
  <c r="D40" i="20"/>
  <c r="C40" i="20"/>
  <c r="B40" i="20"/>
  <c r="A40" i="20"/>
  <c r="D39" i="20"/>
  <c r="C39" i="20"/>
  <c r="B39" i="20"/>
  <c r="A39" i="20"/>
  <c r="D38" i="20"/>
  <c r="C38" i="20"/>
  <c r="B38" i="20"/>
  <c r="A38" i="20"/>
  <c r="D37" i="20"/>
  <c r="C37" i="20"/>
  <c r="B37" i="20"/>
  <c r="A37" i="20"/>
  <c r="D36" i="20"/>
  <c r="C36" i="20"/>
  <c r="B36" i="20"/>
  <c r="A36" i="20"/>
  <c r="D35" i="20"/>
  <c r="C35" i="20"/>
  <c r="B35" i="20"/>
  <c r="A35" i="20"/>
  <c r="D34" i="20"/>
  <c r="C34" i="20"/>
  <c r="B34" i="20"/>
  <c r="A34" i="20"/>
  <c r="D33" i="20"/>
  <c r="C33" i="20"/>
  <c r="B33" i="20"/>
  <c r="A33" i="20"/>
  <c r="D32" i="20"/>
  <c r="C32" i="20"/>
  <c r="B32" i="20"/>
  <c r="A32" i="20"/>
  <c r="D31" i="20"/>
  <c r="C31" i="20"/>
  <c r="B31" i="20"/>
  <c r="A31" i="20"/>
  <c r="D30" i="20"/>
  <c r="C30" i="20"/>
  <c r="B30" i="20"/>
  <c r="A30" i="20"/>
  <c r="D29" i="20"/>
  <c r="C29" i="20"/>
  <c r="B29" i="20"/>
  <c r="A29" i="20"/>
  <c r="D28" i="20"/>
  <c r="C28" i="20"/>
  <c r="B28" i="20"/>
  <c r="A28" i="20"/>
  <c r="D27" i="20"/>
  <c r="C27" i="20"/>
  <c r="B27" i="20"/>
  <c r="A27" i="20"/>
  <c r="D26" i="20"/>
  <c r="C26" i="20"/>
  <c r="B26" i="20"/>
  <c r="A26" i="20"/>
  <c r="D25" i="20"/>
  <c r="C25" i="20"/>
  <c r="B25" i="20"/>
  <c r="A25" i="20"/>
  <c r="D24" i="20"/>
  <c r="C24" i="20"/>
  <c r="B24" i="20"/>
  <c r="A24" i="20"/>
  <c r="D23" i="20"/>
  <c r="C23" i="20"/>
  <c r="B23" i="20"/>
  <c r="A23" i="20"/>
  <c r="D22" i="20"/>
  <c r="C22" i="20"/>
  <c r="B22" i="20"/>
  <c r="A22" i="20"/>
  <c r="D21" i="20"/>
  <c r="C21" i="20"/>
  <c r="B21" i="20"/>
  <c r="A21" i="20"/>
  <c r="D20" i="20"/>
  <c r="C20" i="20"/>
  <c r="B20" i="20"/>
  <c r="A20" i="20"/>
  <c r="D19" i="20"/>
  <c r="C19" i="20"/>
  <c r="B19" i="20"/>
  <c r="A19" i="20"/>
  <c r="D18" i="20"/>
  <c r="C18" i="20"/>
  <c r="B18" i="20"/>
  <c r="A18" i="20"/>
  <c r="D17" i="20"/>
  <c r="C17" i="20"/>
  <c r="B17" i="20"/>
  <c r="A17" i="20"/>
  <c r="D16" i="20"/>
  <c r="C16" i="20"/>
  <c r="B16" i="20"/>
  <c r="A16" i="20"/>
  <c r="D15" i="20"/>
  <c r="C15" i="20"/>
  <c r="B15" i="20"/>
  <c r="A15" i="20"/>
  <c r="D14" i="20"/>
  <c r="C14" i="20"/>
  <c r="B14" i="20"/>
  <c r="A14" i="20"/>
  <c r="D13" i="20"/>
  <c r="C13" i="20"/>
  <c r="B13" i="20"/>
  <c r="A13" i="20"/>
  <c r="D12" i="20"/>
  <c r="C12" i="20"/>
  <c r="B12" i="20"/>
  <c r="A12" i="20"/>
  <c r="D11" i="20"/>
  <c r="C11" i="20"/>
  <c r="B11" i="20"/>
  <c r="A11" i="20"/>
  <c r="D10" i="20"/>
  <c r="C10" i="20"/>
  <c r="B10" i="20"/>
  <c r="A10" i="20"/>
  <c r="D9" i="20"/>
  <c r="C9" i="20"/>
  <c r="B9" i="20"/>
  <c r="A9" i="20"/>
  <c r="D8" i="20"/>
  <c r="C8" i="20"/>
  <c r="B8" i="20"/>
  <c r="A8" i="20"/>
  <c r="D7" i="20"/>
  <c r="C7" i="20"/>
  <c r="B7" i="20"/>
  <c r="A7" i="20"/>
  <c r="D6" i="20"/>
  <c r="C6" i="20"/>
  <c r="B6" i="20"/>
  <c r="A6" i="20"/>
  <c r="D5" i="20"/>
  <c r="C5" i="20"/>
  <c r="B5" i="20"/>
  <c r="A5" i="20"/>
  <c r="D4" i="20"/>
  <c r="C4" i="20"/>
  <c r="B4" i="20"/>
  <c r="A4" i="20"/>
  <c r="D140" i="19"/>
  <c r="C140" i="19"/>
  <c r="B140" i="19"/>
  <c r="A140" i="19"/>
  <c r="D139" i="19"/>
  <c r="C139" i="19"/>
  <c r="B139" i="19"/>
  <c r="A139" i="19"/>
  <c r="D138" i="19"/>
  <c r="C138" i="19"/>
  <c r="B138" i="19"/>
  <c r="A138" i="19"/>
  <c r="D137" i="19"/>
  <c r="C137" i="19"/>
  <c r="B137" i="19"/>
  <c r="A137" i="19"/>
  <c r="D136" i="19"/>
  <c r="C136" i="19"/>
  <c r="B136" i="19"/>
  <c r="A136" i="19"/>
  <c r="D135" i="19"/>
  <c r="C135" i="19"/>
  <c r="B135" i="19"/>
  <c r="A135" i="19"/>
  <c r="D134" i="19"/>
  <c r="C134" i="19"/>
  <c r="B134" i="19"/>
  <c r="A134" i="19"/>
  <c r="D133" i="19"/>
  <c r="C133" i="19"/>
  <c r="B133" i="19"/>
  <c r="A133" i="19"/>
  <c r="D132" i="19"/>
  <c r="C132" i="19"/>
  <c r="B132" i="19"/>
  <c r="A132" i="19"/>
  <c r="D131" i="19"/>
  <c r="C131" i="19"/>
  <c r="B131" i="19"/>
  <c r="A131" i="19"/>
  <c r="D130" i="19"/>
  <c r="C130" i="19"/>
  <c r="B130" i="19"/>
  <c r="A130" i="19"/>
  <c r="D129" i="19"/>
  <c r="C129" i="19"/>
  <c r="B129" i="19"/>
  <c r="A129" i="19"/>
  <c r="D128" i="19"/>
  <c r="C128" i="19"/>
  <c r="B128" i="19"/>
  <c r="A128" i="19"/>
  <c r="D127" i="19"/>
  <c r="C127" i="19"/>
  <c r="B127" i="19"/>
  <c r="A127" i="19"/>
  <c r="D126" i="19"/>
  <c r="C126" i="19"/>
  <c r="B126" i="19"/>
  <c r="A126" i="19"/>
  <c r="D125" i="19"/>
  <c r="C125" i="19"/>
  <c r="B125" i="19"/>
  <c r="A125" i="19"/>
  <c r="D124" i="19"/>
  <c r="C124" i="19"/>
  <c r="B124" i="19"/>
  <c r="A124" i="19"/>
  <c r="D123" i="19"/>
  <c r="C123" i="19"/>
  <c r="B123" i="19"/>
  <c r="A123" i="19"/>
  <c r="D122" i="19"/>
  <c r="C122" i="19"/>
  <c r="B122" i="19"/>
  <c r="A122" i="19"/>
  <c r="D121" i="19"/>
  <c r="C121" i="19"/>
  <c r="B121" i="19"/>
  <c r="A121" i="19"/>
  <c r="D120" i="19"/>
  <c r="C120" i="19"/>
  <c r="B120" i="19"/>
  <c r="A120" i="19"/>
  <c r="D119" i="19"/>
  <c r="C119" i="19"/>
  <c r="B119" i="19"/>
  <c r="A119" i="19"/>
  <c r="D118" i="19"/>
  <c r="C118" i="19"/>
  <c r="B118" i="19"/>
  <c r="A118" i="19"/>
  <c r="D117" i="19"/>
  <c r="C117" i="19"/>
  <c r="B117" i="19"/>
  <c r="A117" i="19"/>
  <c r="D116" i="19"/>
  <c r="C116" i="19"/>
  <c r="B116" i="19"/>
  <c r="A116" i="19"/>
  <c r="D115" i="19"/>
  <c r="C115" i="19"/>
  <c r="B115" i="19"/>
  <c r="A115" i="19"/>
  <c r="D114" i="19"/>
  <c r="C114" i="19"/>
  <c r="B114" i="19"/>
  <c r="A114" i="19"/>
  <c r="D113" i="19"/>
  <c r="C113" i="19"/>
  <c r="B113" i="19"/>
  <c r="A113" i="19"/>
  <c r="D112" i="19"/>
  <c r="C112" i="19"/>
  <c r="B112" i="19"/>
  <c r="A112" i="19"/>
  <c r="D111" i="19"/>
  <c r="C111" i="19"/>
  <c r="B111" i="19"/>
  <c r="A111" i="19"/>
  <c r="D110" i="19"/>
  <c r="C110" i="19"/>
  <c r="B110" i="19"/>
  <c r="A110" i="19"/>
  <c r="D109" i="19"/>
  <c r="C109" i="19"/>
  <c r="B109" i="19"/>
  <c r="A109" i="19"/>
  <c r="D108" i="19"/>
  <c r="C108" i="19"/>
  <c r="B108" i="19"/>
  <c r="A108" i="19"/>
  <c r="D107" i="19"/>
  <c r="C107" i="19"/>
  <c r="B107" i="19"/>
  <c r="A107" i="19"/>
  <c r="D106" i="19"/>
  <c r="C106" i="19"/>
  <c r="B106" i="19"/>
  <c r="A106" i="19"/>
  <c r="D105" i="19"/>
  <c r="C105" i="19"/>
  <c r="B105" i="19"/>
  <c r="A105" i="19"/>
  <c r="D104" i="19"/>
  <c r="C104" i="19"/>
  <c r="B104" i="19"/>
  <c r="A104" i="19"/>
  <c r="D103" i="19"/>
  <c r="C103" i="19"/>
  <c r="B103" i="19"/>
  <c r="A103" i="19"/>
  <c r="D102" i="19"/>
  <c r="C102" i="19"/>
  <c r="B102" i="19"/>
  <c r="A102" i="19"/>
  <c r="D101" i="19"/>
  <c r="C101" i="19"/>
  <c r="B101" i="19"/>
  <c r="A101" i="19"/>
  <c r="D100" i="19"/>
  <c r="C100" i="19"/>
  <c r="B100" i="19"/>
  <c r="A100" i="19"/>
  <c r="D99" i="19"/>
  <c r="C99" i="19"/>
  <c r="B99" i="19"/>
  <c r="A99" i="19"/>
  <c r="D98" i="19"/>
  <c r="C98" i="19"/>
  <c r="B98" i="19"/>
  <c r="A98" i="19"/>
  <c r="D97" i="19"/>
  <c r="C97" i="19"/>
  <c r="B97" i="19"/>
  <c r="A97" i="19"/>
  <c r="D96" i="19"/>
  <c r="C96" i="19"/>
  <c r="B96" i="19"/>
  <c r="A96" i="19"/>
  <c r="D95" i="19"/>
  <c r="C95" i="19"/>
  <c r="B95" i="19"/>
  <c r="A95" i="19"/>
  <c r="D94" i="19"/>
  <c r="C94" i="19"/>
  <c r="B94" i="19"/>
  <c r="A94" i="19"/>
  <c r="D93" i="19"/>
  <c r="C93" i="19"/>
  <c r="B93" i="19"/>
  <c r="A93" i="19"/>
  <c r="D92" i="19"/>
  <c r="C92" i="19"/>
  <c r="B92" i="19"/>
  <c r="A92" i="19"/>
  <c r="D91" i="19"/>
  <c r="C91" i="19"/>
  <c r="B91" i="19"/>
  <c r="A91" i="19"/>
  <c r="D90" i="19"/>
  <c r="C90" i="19"/>
  <c r="B90" i="19"/>
  <c r="A90" i="19"/>
  <c r="D89" i="19"/>
  <c r="C89" i="19"/>
  <c r="B89" i="19"/>
  <c r="A89" i="19"/>
  <c r="D88" i="19"/>
  <c r="C88" i="19"/>
  <c r="B88" i="19"/>
  <c r="A88" i="19"/>
  <c r="D87" i="19"/>
  <c r="C87" i="19"/>
  <c r="B87" i="19"/>
  <c r="A87" i="19"/>
  <c r="D86" i="19"/>
  <c r="C86" i="19"/>
  <c r="B86" i="19"/>
  <c r="A86" i="19"/>
  <c r="D85" i="19"/>
  <c r="C85" i="19"/>
  <c r="B85" i="19"/>
  <c r="A85" i="19"/>
  <c r="D84" i="19"/>
  <c r="C84" i="19"/>
  <c r="B84" i="19"/>
  <c r="A84" i="19"/>
  <c r="D83" i="19"/>
  <c r="C83" i="19"/>
  <c r="B83" i="19"/>
  <c r="A83" i="19"/>
  <c r="D82" i="19"/>
  <c r="C82" i="19"/>
  <c r="B82" i="19"/>
  <c r="A82" i="19"/>
  <c r="D81" i="19"/>
  <c r="C81" i="19"/>
  <c r="B81" i="19"/>
  <c r="A81" i="19"/>
  <c r="D80" i="19"/>
  <c r="C80" i="19"/>
  <c r="B80" i="19"/>
  <c r="A80" i="19"/>
  <c r="D79" i="19"/>
  <c r="C79" i="19"/>
  <c r="B79" i="19"/>
  <c r="A79" i="19"/>
  <c r="D78" i="19"/>
  <c r="C78" i="19"/>
  <c r="B78" i="19"/>
  <c r="A78" i="19"/>
  <c r="D77" i="19"/>
  <c r="C77" i="19"/>
  <c r="B77" i="19"/>
  <c r="A77" i="19"/>
  <c r="D76" i="19"/>
  <c r="C76" i="19"/>
  <c r="B76" i="19"/>
  <c r="A76" i="19"/>
  <c r="D75" i="19"/>
  <c r="C75" i="19"/>
  <c r="B75" i="19"/>
  <c r="A75" i="19"/>
  <c r="D74" i="19"/>
  <c r="C74" i="19"/>
  <c r="B74" i="19"/>
  <c r="A74" i="19"/>
  <c r="D73" i="19"/>
  <c r="C73" i="19"/>
  <c r="B73" i="19"/>
  <c r="A73" i="19"/>
  <c r="D72" i="19"/>
  <c r="C72" i="19"/>
  <c r="B72" i="19"/>
  <c r="A72" i="19"/>
  <c r="D71" i="19"/>
  <c r="C71" i="19"/>
  <c r="B71" i="19"/>
  <c r="A71" i="19"/>
  <c r="D70" i="19"/>
  <c r="C70" i="19"/>
  <c r="B70" i="19"/>
  <c r="A70" i="19"/>
  <c r="D69" i="19"/>
  <c r="C69" i="19"/>
  <c r="B69" i="19"/>
  <c r="A69" i="19"/>
  <c r="D68" i="19"/>
  <c r="C68" i="19"/>
  <c r="B68" i="19"/>
  <c r="A68" i="19"/>
  <c r="D67" i="19"/>
  <c r="C67" i="19"/>
  <c r="B67" i="19"/>
  <c r="A67" i="19"/>
  <c r="D66" i="19"/>
  <c r="C66" i="19"/>
  <c r="B66" i="19"/>
  <c r="A66" i="19"/>
  <c r="D65" i="19"/>
  <c r="C65" i="19"/>
  <c r="B65" i="19"/>
  <c r="A65" i="19"/>
  <c r="D64" i="19"/>
  <c r="C64" i="19"/>
  <c r="B64" i="19"/>
  <c r="A64" i="19"/>
  <c r="D63" i="19"/>
  <c r="C63" i="19"/>
  <c r="B63" i="19"/>
  <c r="A63" i="19"/>
  <c r="D62" i="19"/>
  <c r="C62" i="19"/>
  <c r="B62" i="19"/>
  <c r="A62" i="19"/>
  <c r="D61" i="19"/>
  <c r="C61" i="19"/>
  <c r="B61" i="19"/>
  <c r="A61" i="19"/>
  <c r="D60" i="19"/>
  <c r="C60" i="19"/>
  <c r="B60" i="19"/>
  <c r="A60" i="19"/>
  <c r="D59" i="19"/>
  <c r="C59" i="19"/>
  <c r="B59" i="19"/>
  <c r="A59" i="19"/>
  <c r="D58" i="19"/>
  <c r="C58" i="19"/>
  <c r="B58" i="19"/>
  <c r="A58" i="19"/>
  <c r="D57" i="19"/>
  <c r="C57" i="19"/>
  <c r="B57" i="19"/>
  <c r="A57" i="19"/>
  <c r="D56" i="19"/>
  <c r="C56" i="19"/>
  <c r="B56" i="19"/>
  <c r="A56" i="19"/>
  <c r="D55" i="19"/>
  <c r="C55" i="19"/>
  <c r="B55" i="19"/>
  <c r="A55" i="19"/>
  <c r="D54" i="19"/>
  <c r="C54" i="19"/>
  <c r="B54" i="19"/>
  <c r="A54" i="19"/>
  <c r="D53" i="19"/>
  <c r="C53" i="19"/>
  <c r="B53" i="19"/>
  <c r="A53" i="19"/>
  <c r="D52" i="19"/>
  <c r="C52" i="19"/>
  <c r="B52" i="19"/>
  <c r="A52" i="19"/>
  <c r="D51" i="19"/>
  <c r="C51" i="19"/>
  <c r="B51" i="19"/>
  <c r="A51" i="19"/>
  <c r="D50" i="19"/>
  <c r="C50" i="19"/>
  <c r="B50" i="19"/>
  <c r="A50" i="19"/>
  <c r="D49" i="19"/>
  <c r="C49" i="19"/>
  <c r="B49" i="19"/>
  <c r="A49" i="19"/>
  <c r="D48" i="19"/>
  <c r="C48" i="19"/>
  <c r="B48" i="19"/>
  <c r="A48" i="19"/>
  <c r="D47" i="19"/>
  <c r="C47" i="19"/>
  <c r="B47" i="19"/>
  <c r="A47" i="19"/>
  <c r="D46" i="19"/>
  <c r="C46" i="19"/>
  <c r="B46" i="19"/>
  <c r="A46" i="19"/>
  <c r="D45" i="19"/>
  <c r="C45" i="19"/>
  <c r="B45" i="19"/>
  <c r="A45" i="19"/>
  <c r="D44" i="19"/>
  <c r="C44" i="19"/>
  <c r="B44" i="19"/>
  <c r="A44" i="19"/>
  <c r="D43" i="19"/>
  <c r="C43" i="19"/>
  <c r="B43" i="19"/>
  <c r="A43" i="19"/>
  <c r="D42" i="19"/>
  <c r="C42" i="19"/>
  <c r="B42" i="19"/>
  <c r="A42" i="19"/>
  <c r="D41" i="19"/>
  <c r="C41" i="19"/>
  <c r="B41" i="19"/>
  <c r="A41" i="19"/>
  <c r="D40" i="19"/>
  <c r="C40" i="19"/>
  <c r="B40" i="19"/>
  <c r="A40" i="19"/>
  <c r="D39" i="19"/>
  <c r="C39" i="19"/>
  <c r="B39" i="19"/>
  <c r="A39" i="19"/>
  <c r="D38" i="19"/>
  <c r="C38" i="19"/>
  <c r="B38" i="19"/>
  <c r="A38" i="19"/>
  <c r="D37" i="19"/>
  <c r="C37" i="19"/>
  <c r="B37" i="19"/>
  <c r="A37" i="19"/>
  <c r="D36" i="19"/>
  <c r="C36" i="19"/>
  <c r="B36" i="19"/>
  <c r="A36" i="19"/>
  <c r="D35" i="19"/>
  <c r="C35" i="19"/>
  <c r="B35" i="19"/>
  <c r="A35" i="19"/>
  <c r="D34" i="19"/>
  <c r="C34" i="19"/>
  <c r="B34" i="19"/>
  <c r="A34" i="19"/>
  <c r="D33" i="19"/>
  <c r="C33" i="19"/>
  <c r="B33" i="19"/>
  <c r="A33" i="19"/>
  <c r="D32" i="19"/>
  <c r="C32" i="19"/>
  <c r="B32" i="19"/>
  <c r="A32" i="19"/>
  <c r="D31" i="19"/>
  <c r="C31" i="19"/>
  <c r="B31" i="19"/>
  <c r="A31" i="19"/>
  <c r="D30" i="19"/>
  <c r="C30" i="19"/>
  <c r="B30" i="19"/>
  <c r="A30" i="19"/>
  <c r="D29" i="19"/>
  <c r="C29" i="19"/>
  <c r="B29" i="19"/>
  <c r="A29" i="19"/>
  <c r="D28" i="19"/>
  <c r="C28" i="19"/>
  <c r="B28" i="19"/>
  <c r="A28" i="19"/>
  <c r="D27" i="19"/>
  <c r="C27" i="19"/>
  <c r="B27" i="19"/>
  <c r="A27" i="19"/>
  <c r="D26" i="19"/>
  <c r="C26" i="19"/>
  <c r="B26" i="19"/>
  <c r="A26" i="19"/>
  <c r="D25" i="19"/>
  <c r="C25" i="19"/>
  <c r="B25" i="19"/>
  <c r="A25" i="19"/>
  <c r="D24" i="19"/>
  <c r="C24" i="19"/>
  <c r="B24" i="19"/>
  <c r="A24" i="19"/>
  <c r="D23" i="19"/>
  <c r="C23" i="19"/>
  <c r="B23" i="19"/>
  <c r="A23" i="19"/>
  <c r="D22" i="19"/>
  <c r="C22" i="19"/>
  <c r="B22" i="19"/>
  <c r="A22" i="19"/>
  <c r="D21" i="19"/>
  <c r="C21" i="19"/>
  <c r="B21" i="19"/>
  <c r="A21" i="19"/>
  <c r="D20" i="19"/>
  <c r="C20" i="19"/>
  <c r="B20" i="19"/>
  <c r="A20" i="19"/>
  <c r="D19" i="19"/>
  <c r="C19" i="19"/>
  <c r="B19" i="19"/>
  <c r="A19" i="19"/>
  <c r="D18" i="19"/>
  <c r="C18" i="19"/>
  <c r="B18" i="19"/>
  <c r="A18" i="19"/>
  <c r="D17" i="19"/>
  <c r="C17" i="19"/>
  <c r="B17" i="19"/>
  <c r="A17" i="19"/>
  <c r="D16" i="19"/>
  <c r="C16" i="19"/>
  <c r="B16" i="19"/>
  <c r="A16" i="19"/>
  <c r="D15" i="19"/>
  <c r="C15" i="19"/>
  <c r="B15" i="19"/>
  <c r="A15" i="19"/>
  <c r="D14" i="19"/>
  <c r="C14" i="19"/>
  <c r="B14" i="19"/>
  <c r="A14" i="19"/>
  <c r="D13" i="19"/>
  <c r="C13" i="19"/>
  <c r="B13" i="19"/>
  <c r="A13" i="19"/>
  <c r="D12" i="19"/>
  <c r="C12" i="19"/>
  <c r="B12" i="19"/>
  <c r="A12" i="19"/>
  <c r="D11" i="19"/>
  <c r="C11" i="19"/>
  <c r="B11" i="19"/>
  <c r="A11" i="19"/>
  <c r="D10" i="19"/>
  <c r="C10" i="19"/>
  <c r="B10" i="19"/>
  <c r="A10" i="19"/>
  <c r="D9" i="19"/>
  <c r="C9" i="19"/>
  <c r="B9" i="19"/>
  <c r="A9" i="19"/>
  <c r="D8" i="19"/>
  <c r="C8" i="19"/>
  <c r="B8" i="19"/>
  <c r="A8" i="19"/>
  <c r="D7" i="19"/>
  <c r="C7" i="19"/>
  <c r="B7" i="19"/>
  <c r="A7" i="19"/>
  <c r="D6" i="19"/>
  <c r="C6" i="19"/>
  <c r="B6" i="19"/>
  <c r="A6" i="19"/>
  <c r="D5" i="19"/>
  <c r="C5" i="19"/>
  <c r="B5" i="19"/>
  <c r="A5" i="19"/>
  <c r="D4" i="19"/>
  <c r="C4" i="19"/>
  <c r="B4" i="19"/>
  <c r="A4" i="19"/>
  <c r="D140" i="18"/>
  <c r="C140" i="18"/>
  <c r="B140" i="18"/>
  <c r="A140" i="18"/>
  <c r="D139" i="18"/>
  <c r="C139" i="18"/>
  <c r="B139" i="18"/>
  <c r="A139" i="18"/>
  <c r="D138" i="18"/>
  <c r="C138" i="18"/>
  <c r="B138" i="18"/>
  <c r="A138" i="18"/>
  <c r="D137" i="18"/>
  <c r="C137" i="18"/>
  <c r="B137" i="18"/>
  <c r="A137" i="18"/>
  <c r="D136" i="18"/>
  <c r="C136" i="18"/>
  <c r="B136" i="18"/>
  <c r="A136" i="18"/>
  <c r="D135" i="18"/>
  <c r="C135" i="18"/>
  <c r="B135" i="18"/>
  <c r="A135" i="18"/>
  <c r="D134" i="18"/>
  <c r="C134" i="18"/>
  <c r="B134" i="18"/>
  <c r="A134" i="18"/>
  <c r="D133" i="18"/>
  <c r="C133" i="18"/>
  <c r="B133" i="18"/>
  <c r="A133" i="18"/>
  <c r="D132" i="18"/>
  <c r="C132" i="18"/>
  <c r="B132" i="18"/>
  <c r="A132" i="18"/>
  <c r="D131" i="18"/>
  <c r="C131" i="18"/>
  <c r="B131" i="18"/>
  <c r="A131" i="18"/>
  <c r="D130" i="18"/>
  <c r="C130" i="18"/>
  <c r="B130" i="18"/>
  <c r="A130" i="18"/>
  <c r="D129" i="18"/>
  <c r="C129" i="18"/>
  <c r="B129" i="18"/>
  <c r="A129" i="18"/>
  <c r="D128" i="18"/>
  <c r="C128" i="18"/>
  <c r="B128" i="18"/>
  <c r="A128" i="18"/>
  <c r="D127" i="18"/>
  <c r="C127" i="18"/>
  <c r="B127" i="18"/>
  <c r="A127" i="18"/>
  <c r="D126" i="18"/>
  <c r="C126" i="18"/>
  <c r="B126" i="18"/>
  <c r="A126" i="18"/>
  <c r="D125" i="18"/>
  <c r="C125" i="18"/>
  <c r="B125" i="18"/>
  <c r="A125" i="18"/>
  <c r="D124" i="18"/>
  <c r="C124" i="18"/>
  <c r="B124" i="18"/>
  <c r="A124" i="18"/>
  <c r="D123" i="18"/>
  <c r="C123" i="18"/>
  <c r="B123" i="18"/>
  <c r="A123" i="18"/>
  <c r="D122" i="18"/>
  <c r="C122" i="18"/>
  <c r="B122" i="18"/>
  <c r="A122" i="18"/>
  <c r="D121" i="18"/>
  <c r="C121" i="18"/>
  <c r="B121" i="18"/>
  <c r="A121" i="18"/>
  <c r="D120" i="18"/>
  <c r="C120" i="18"/>
  <c r="B120" i="18"/>
  <c r="A120" i="18"/>
  <c r="D119" i="18"/>
  <c r="C119" i="18"/>
  <c r="B119" i="18"/>
  <c r="A119" i="18"/>
  <c r="D118" i="18"/>
  <c r="C118" i="18"/>
  <c r="B118" i="18"/>
  <c r="A118" i="18"/>
  <c r="D117" i="18"/>
  <c r="C117" i="18"/>
  <c r="B117" i="18"/>
  <c r="A117" i="18"/>
  <c r="D116" i="18"/>
  <c r="C116" i="18"/>
  <c r="B116" i="18"/>
  <c r="A116" i="18"/>
  <c r="D115" i="18"/>
  <c r="C115" i="18"/>
  <c r="B115" i="18"/>
  <c r="A115" i="18"/>
  <c r="D114" i="18"/>
  <c r="C114" i="18"/>
  <c r="B114" i="18"/>
  <c r="A114" i="18"/>
  <c r="D113" i="18"/>
  <c r="C113" i="18"/>
  <c r="B113" i="18"/>
  <c r="A113" i="18"/>
  <c r="D112" i="18"/>
  <c r="C112" i="18"/>
  <c r="B112" i="18"/>
  <c r="A112" i="18"/>
  <c r="D111" i="18"/>
  <c r="C111" i="18"/>
  <c r="B111" i="18"/>
  <c r="A111" i="18"/>
  <c r="D110" i="18"/>
  <c r="C110" i="18"/>
  <c r="B110" i="18"/>
  <c r="A110" i="18"/>
  <c r="D109" i="18"/>
  <c r="C109" i="18"/>
  <c r="B109" i="18"/>
  <c r="A109" i="18"/>
  <c r="D108" i="18"/>
  <c r="C108" i="18"/>
  <c r="B108" i="18"/>
  <c r="A108" i="18"/>
  <c r="D107" i="18"/>
  <c r="C107" i="18"/>
  <c r="B107" i="18"/>
  <c r="A107" i="18"/>
  <c r="D106" i="18"/>
  <c r="C106" i="18"/>
  <c r="B106" i="18"/>
  <c r="A106" i="18"/>
  <c r="D105" i="18"/>
  <c r="C105" i="18"/>
  <c r="B105" i="18"/>
  <c r="A105" i="18"/>
  <c r="D104" i="18"/>
  <c r="C104" i="18"/>
  <c r="B104" i="18"/>
  <c r="A104" i="18"/>
  <c r="D103" i="18"/>
  <c r="C103" i="18"/>
  <c r="B103" i="18"/>
  <c r="A103" i="18"/>
  <c r="D102" i="18"/>
  <c r="C102" i="18"/>
  <c r="B102" i="18"/>
  <c r="A102" i="18"/>
  <c r="D101" i="18"/>
  <c r="C101" i="18"/>
  <c r="B101" i="18"/>
  <c r="A101" i="18"/>
  <c r="D100" i="18"/>
  <c r="C100" i="18"/>
  <c r="B100" i="18"/>
  <c r="A100" i="18"/>
  <c r="D99" i="18"/>
  <c r="C99" i="18"/>
  <c r="B99" i="18"/>
  <c r="A99" i="18"/>
  <c r="D98" i="18"/>
  <c r="C98" i="18"/>
  <c r="B98" i="18"/>
  <c r="A98" i="18"/>
  <c r="D97" i="18"/>
  <c r="C97" i="18"/>
  <c r="B97" i="18"/>
  <c r="A97" i="18"/>
  <c r="D96" i="18"/>
  <c r="C96" i="18"/>
  <c r="B96" i="18"/>
  <c r="A96" i="18"/>
  <c r="D95" i="18"/>
  <c r="C95" i="18"/>
  <c r="B95" i="18"/>
  <c r="A95" i="18"/>
  <c r="D94" i="18"/>
  <c r="C94" i="18"/>
  <c r="B94" i="18"/>
  <c r="A94" i="18"/>
  <c r="D93" i="18"/>
  <c r="C93" i="18"/>
  <c r="B93" i="18"/>
  <c r="A93" i="18"/>
  <c r="D92" i="18"/>
  <c r="C92" i="18"/>
  <c r="B92" i="18"/>
  <c r="A92" i="18"/>
  <c r="D91" i="18"/>
  <c r="C91" i="18"/>
  <c r="B91" i="18"/>
  <c r="A91" i="18"/>
  <c r="D90" i="18"/>
  <c r="C90" i="18"/>
  <c r="B90" i="18"/>
  <c r="A90" i="18"/>
  <c r="D89" i="18"/>
  <c r="C89" i="18"/>
  <c r="B89" i="18"/>
  <c r="A89" i="18"/>
  <c r="D88" i="18"/>
  <c r="C88" i="18"/>
  <c r="B88" i="18"/>
  <c r="A88" i="18"/>
  <c r="D87" i="18"/>
  <c r="C87" i="18"/>
  <c r="B87" i="18"/>
  <c r="A87" i="18"/>
  <c r="D86" i="18"/>
  <c r="C86" i="18"/>
  <c r="B86" i="18"/>
  <c r="A86" i="18"/>
  <c r="D85" i="18"/>
  <c r="C85" i="18"/>
  <c r="B85" i="18"/>
  <c r="A85" i="18"/>
  <c r="D84" i="18"/>
  <c r="C84" i="18"/>
  <c r="B84" i="18"/>
  <c r="A84" i="18"/>
  <c r="D83" i="18"/>
  <c r="C83" i="18"/>
  <c r="B83" i="18"/>
  <c r="A83" i="18"/>
  <c r="D82" i="18"/>
  <c r="C82" i="18"/>
  <c r="B82" i="18"/>
  <c r="A82" i="18"/>
  <c r="D81" i="18"/>
  <c r="C81" i="18"/>
  <c r="B81" i="18"/>
  <c r="A81" i="18"/>
  <c r="D80" i="18"/>
  <c r="C80" i="18"/>
  <c r="B80" i="18"/>
  <c r="A80" i="18"/>
  <c r="D79" i="18"/>
  <c r="C79" i="18"/>
  <c r="B79" i="18"/>
  <c r="A79" i="18"/>
  <c r="D78" i="18"/>
  <c r="C78" i="18"/>
  <c r="B78" i="18"/>
  <c r="A78" i="18"/>
  <c r="D77" i="18"/>
  <c r="C77" i="18"/>
  <c r="B77" i="18"/>
  <c r="A77" i="18"/>
  <c r="D76" i="18"/>
  <c r="C76" i="18"/>
  <c r="B76" i="18"/>
  <c r="A76" i="18"/>
  <c r="D75" i="18"/>
  <c r="C75" i="18"/>
  <c r="B75" i="18"/>
  <c r="A75" i="18"/>
  <c r="D74" i="18"/>
  <c r="C74" i="18"/>
  <c r="B74" i="18"/>
  <c r="A74" i="18"/>
  <c r="D73" i="18"/>
  <c r="C73" i="18"/>
  <c r="B73" i="18"/>
  <c r="A73" i="18"/>
  <c r="D72" i="18"/>
  <c r="C72" i="18"/>
  <c r="B72" i="18"/>
  <c r="A72" i="18"/>
  <c r="D71" i="18"/>
  <c r="C71" i="18"/>
  <c r="B71" i="18"/>
  <c r="A71" i="18"/>
  <c r="D70" i="18"/>
  <c r="C70" i="18"/>
  <c r="B70" i="18"/>
  <c r="A70" i="18"/>
  <c r="D69" i="18"/>
  <c r="C69" i="18"/>
  <c r="B69" i="18"/>
  <c r="A69" i="18"/>
  <c r="D68" i="18"/>
  <c r="C68" i="18"/>
  <c r="B68" i="18"/>
  <c r="A68" i="18"/>
  <c r="D67" i="18"/>
  <c r="C67" i="18"/>
  <c r="B67" i="18"/>
  <c r="A67" i="18"/>
  <c r="D66" i="18"/>
  <c r="C66" i="18"/>
  <c r="B66" i="18"/>
  <c r="A66" i="18"/>
  <c r="D65" i="18"/>
  <c r="C65" i="18"/>
  <c r="B65" i="18"/>
  <c r="A65" i="18"/>
  <c r="D64" i="18"/>
  <c r="C64" i="18"/>
  <c r="B64" i="18"/>
  <c r="A64" i="18"/>
  <c r="D63" i="18"/>
  <c r="C63" i="18"/>
  <c r="B63" i="18"/>
  <c r="A63" i="18"/>
  <c r="D62" i="18"/>
  <c r="C62" i="18"/>
  <c r="B62" i="18"/>
  <c r="A62" i="18"/>
  <c r="D61" i="18"/>
  <c r="C61" i="18"/>
  <c r="B61" i="18"/>
  <c r="A61" i="18"/>
  <c r="D60" i="18"/>
  <c r="C60" i="18"/>
  <c r="B60" i="18"/>
  <c r="A60" i="18"/>
  <c r="D59" i="18"/>
  <c r="C59" i="18"/>
  <c r="B59" i="18"/>
  <c r="A59" i="18"/>
  <c r="D58" i="18"/>
  <c r="C58" i="18"/>
  <c r="B58" i="18"/>
  <c r="A58" i="18"/>
  <c r="D57" i="18"/>
  <c r="C57" i="18"/>
  <c r="B57" i="18"/>
  <c r="A57" i="18"/>
  <c r="D56" i="18"/>
  <c r="C56" i="18"/>
  <c r="B56" i="18"/>
  <c r="A56" i="18"/>
  <c r="D55" i="18"/>
  <c r="C55" i="18"/>
  <c r="B55" i="18"/>
  <c r="A55" i="18"/>
  <c r="D54" i="18"/>
  <c r="C54" i="18"/>
  <c r="B54" i="18"/>
  <c r="A54" i="18"/>
  <c r="D53" i="18"/>
  <c r="C53" i="18"/>
  <c r="B53" i="18"/>
  <c r="A53" i="18"/>
  <c r="D52" i="18"/>
  <c r="C52" i="18"/>
  <c r="B52" i="18"/>
  <c r="A52" i="18"/>
  <c r="D51" i="18"/>
  <c r="C51" i="18"/>
  <c r="B51" i="18"/>
  <c r="A51" i="18"/>
  <c r="D50" i="18"/>
  <c r="C50" i="18"/>
  <c r="B50" i="18"/>
  <c r="A50" i="18"/>
  <c r="D49" i="18"/>
  <c r="C49" i="18"/>
  <c r="B49" i="18"/>
  <c r="A49" i="18"/>
  <c r="D48" i="18"/>
  <c r="C48" i="18"/>
  <c r="B48" i="18"/>
  <c r="A48" i="18"/>
  <c r="D47" i="18"/>
  <c r="C47" i="18"/>
  <c r="B47" i="18"/>
  <c r="A47" i="18"/>
  <c r="D46" i="18"/>
  <c r="C46" i="18"/>
  <c r="B46" i="18"/>
  <c r="A46" i="18"/>
  <c r="D45" i="18"/>
  <c r="C45" i="18"/>
  <c r="B45" i="18"/>
  <c r="A45" i="18"/>
  <c r="D44" i="18"/>
  <c r="C44" i="18"/>
  <c r="B44" i="18"/>
  <c r="A44" i="18"/>
  <c r="D43" i="18"/>
  <c r="C43" i="18"/>
  <c r="B43" i="18"/>
  <c r="A43" i="18"/>
  <c r="D42" i="18"/>
  <c r="C42" i="18"/>
  <c r="B42" i="18"/>
  <c r="A42" i="18"/>
  <c r="D41" i="18"/>
  <c r="C41" i="18"/>
  <c r="B41" i="18"/>
  <c r="A41" i="18"/>
  <c r="D40" i="18"/>
  <c r="C40" i="18"/>
  <c r="B40" i="18"/>
  <c r="A40" i="18"/>
  <c r="D39" i="18"/>
  <c r="C39" i="18"/>
  <c r="B39" i="18"/>
  <c r="A39" i="18"/>
  <c r="D38" i="18"/>
  <c r="C38" i="18"/>
  <c r="B38" i="18"/>
  <c r="A38" i="18"/>
  <c r="D37" i="18"/>
  <c r="C37" i="18"/>
  <c r="B37" i="18"/>
  <c r="A37" i="18"/>
  <c r="D36" i="18"/>
  <c r="C36" i="18"/>
  <c r="B36" i="18"/>
  <c r="A36" i="18"/>
  <c r="D35" i="18"/>
  <c r="C35" i="18"/>
  <c r="B35" i="18"/>
  <c r="A35" i="18"/>
  <c r="D34" i="18"/>
  <c r="C34" i="18"/>
  <c r="B34" i="18"/>
  <c r="A34" i="18"/>
  <c r="D33" i="18"/>
  <c r="C33" i="18"/>
  <c r="B33" i="18"/>
  <c r="A33" i="18"/>
  <c r="D32" i="18"/>
  <c r="C32" i="18"/>
  <c r="B32" i="18"/>
  <c r="A32" i="18"/>
  <c r="D31" i="18"/>
  <c r="C31" i="18"/>
  <c r="B31" i="18"/>
  <c r="A31" i="18"/>
  <c r="D30" i="18"/>
  <c r="C30" i="18"/>
  <c r="B30" i="18"/>
  <c r="A30" i="18"/>
  <c r="D29" i="18"/>
  <c r="C29" i="18"/>
  <c r="B29" i="18"/>
  <c r="A29" i="18"/>
  <c r="D28" i="18"/>
  <c r="C28" i="18"/>
  <c r="B28" i="18"/>
  <c r="A28" i="18"/>
  <c r="D27" i="18"/>
  <c r="C27" i="18"/>
  <c r="B27" i="18"/>
  <c r="A27" i="18"/>
  <c r="D26" i="18"/>
  <c r="C26" i="18"/>
  <c r="B26" i="18"/>
  <c r="A26" i="18"/>
  <c r="D25" i="18"/>
  <c r="C25" i="18"/>
  <c r="B25" i="18"/>
  <c r="A25" i="18"/>
  <c r="D24" i="18"/>
  <c r="C24" i="18"/>
  <c r="B24" i="18"/>
  <c r="A24" i="18"/>
  <c r="D23" i="18"/>
  <c r="C23" i="18"/>
  <c r="B23" i="18"/>
  <c r="A23" i="18"/>
  <c r="D22" i="18"/>
  <c r="C22" i="18"/>
  <c r="B22" i="18"/>
  <c r="A22" i="18"/>
  <c r="D21" i="18"/>
  <c r="C21" i="18"/>
  <c r="B21" i="18"/>
  <c r="A21" i="18"/>
  <c r="D20" i="18"/>
  <c r="C20" i="18"/>
  <c r="B20" i="18"/>
  <c r="A20" i="18"/>
  <c r="D19" i="18"/>
  <c r="C19" i="18"/>
  <c r="B19" i="18"/>
  <c r="A19" i="18"/>
  <c r="D18" i="18"/>
  <c r="C18" i="18"/>
  <c r="B18" i="18"/>
  <c r="A18" i="18"/>
  <c r="D17" i="18"/>
  <c r="C17" i="18"/>
  <c r="B17" i="18"/>
  <c r="A17" i="18"/>
  <c r="D16" i="18"/>
  <c r="C16" i="18"/>
  <c r="B16" i="18"/>
  <c r="A16" i="18"/>
  <c r="D15" i="18"/>
  <c r="C15" i="18"/>
  <c r="B15" i="18"/>
  <c r="A15" i="18"/>
  <c r="D14" i="18"/>
  <c r="C14" i="18"/>
  <c r="B14" i="18"/>
  <c r="A14" i="18"/>
  <c r="D13" i="18"/>
  <c r="C13" i="18"/>
  <c r="B13" i="18"/>
  <c r="A13" i="18"/>
  <c r="D12" i="18"/>
  <c r="C12" i="18"/>
  <c r="B12" i="18"/>
  <c r="A12" i="18"/>
  <c r="D11" i="18"/>
  <c r="C11" i="18"/>
  <c r="B11" i="18"/>
  <c r="A11" i="18"/>
  <c r="D10" i="18"/>
  <c r="C10" i="18"/>
  <c r="B10" i="18"/>
  <c r="A10" i="18"/>
  <c r="D9" i="18"/>
  <c r="C9" i="18"/>
  <c r="B9" i="18"/>
  <c r="A9" i="18"/>
  <c r="D8" i="18"/>
  <c r="C8" i="18"/>
  <c r="B8" i="18"/>
  <c r="A8" i="18"/>
  <c r="D7" i="18"/>
  <c r="C7" i="18"/>
  <c r="B7" i="18"/>
  <c r="A7" i="18"/>
  <c r="D6" i="18"/>
  <c r="C6" i="18"/>
  <c r="B6" i="18"/>
  <c r="A6" i="18"/>
  <c r="D5" i="18"/>
  <c r="C5" i="18"/>
  <c r="B5" i="18"/>
  <c r="A5" i="18"/>
  <c r="D4" i="18"/>
  <c r="C4" i="18"/>
  <c r="B4" i="18"/>
  <c r="A4" i="18"/>
  <c r="D140" i="17"/>
  <c r="C140" i="17"/>
  <c r="B140" i="17"/>
  <c r="A140" i="17"/>
  <c r="D139" i="17"/>
  <c r="C139" i="17"/>
  <c r="B139" i="17"/>
  <c r="A139" i="17"/>
  <c r="D138" i="17"/>
  <c r="C138" i="17"/>
  <c r="B138" i="17"/>
  <c r="A138" i="17"/>
  <c r="D137" i="17"/>
  <c r="C137" i="17"/>
  <c r="B137" i="17"/>
  <c r="A137" i="17"/>
  <c r="D136" i="17"/>
  <c r="C136" i="17"/>
  <c r="B136" i="17"/>
  <c r="A136" i="17"/>
  <c r="D135" i="17"/>
  <c r="C135" i="17"/>
  <c r="B135" i="17"/>
  <c r="A135" i="17"/>
  <c r="D134" i="17"/>
  <c r="C134" i="17"/>
  <c r="B134" i="17"/>
  <c r="A134" i="17"/>
  <c r="D133" i="17"/>
  <c r="C133" i="17"/>
  <c r="B133" i="17"/>
  <c r="A133" i="17"/>
  <c r="D132" i="17"/>
  <c r="C132" i="17"/>
  <c r="B132" i="17"/>
  <c r="A132" i="17"/>
  <c r="D131" i="17"/>
  <c r="C131" i="17"/>
  <c r="B131" i="17"/>
  <c r="A131" i="17"/>
  <c r="D130" i="17"/>
  <c r="C130" i="17"/>
  <c r="B130" i="17"/>
  <c r="A130" i="17"/>
  <c r="D129" i="17"/>
  <c r="C129" i="17"/>
  <c r="B129" i="17"/>
  <c r="A129" i="17"/>
  <c r="D128" i="17"/>
  <c r="C128" i="17"/>
  <c r="B128" i="17"/>
  <c r="A128" i="17"/>
  <c r="D127" i="17"/>
  <c r="C127" i="17"/>
  <c r="B127" i="17"/>
  <c r="A127" i="17"/>
  <c r="D126" i="17"/>
  <c r="C126" i="17"/>
  <c r="B126" i="17"/>
  <c r="A126" i="17"/>
  <c r="D125" i="17"/>
  <c r="C125" i="17"/>
  <c r="B125" i="17"/>
  <c r="A125" i="17"/>
  <c r="D124" i="17"/>
  <c r="C124" i="17"/>
  <c r="B124" i="17"/>
  <c r="A124" i="17"/>
  <c r="D123" i="17"/>
  <c r="C123" i="17"/>
  <c r="B123" i="17"/>
  <c r="A123" i="17"/>
  <c r="D122" i="17"/>
  <c r="C122" i="17"/>
  <c r="B122" i="17"/>
  <c r="A122" i="17"/>
  <c r="D121" i="17"/>
  <c r="C121" i="17"/>
  <c r="B121" i="17"/>
  <c r="A121" i="17"/>
  <c r="D120" i="17"/>
  <c r="C120" i="17"/>
  <c r="B120" i="17"/>
  <c r="A120" i="17"/>
  <c r="D119" i="17"/>
  <c r="C119" i="17"/>
  <c r="B119" i="17"/>
  <c r="A119" i="17"/>
  <c r="D118" i="17"/>
  <c r="C118" i="17"/>
  <c r="B118" i="17"/>
  <c r="A118" i="17"/>
  <c r="D117" i="17"/>
  <c r="C117" i="17"/>
  <c r="B117" i="17"/>
  <c r="A117" i="17"/>
  <c r="D116" i="17"/>
  <c r="C116" i="17"/>
  <c r="B116" i="17"/>
  <c r="A116" i="17"/>
  <c r="D115" i="17"/>
  <c r="C115" i="17"/>
  <c r="B115" i="17"/>
  <c r="A115" i="17"/>
  <c r="D114" i="17"/>
  <c r="C114" i="17"/>
  <c r="B114" i="17"/>
  <c r="A114" i="17"/>
  <c r="D113" i="17"/>
  <c r="C113" i="17"/>
  <c r="B113" i="17"/>
  <c r="A113" i="17"/>
  <c r="D112" i="17"/>
  <c r="C112" i="17"/>
  <c r="B112" i="17"/>
  <c r="A112" i="17"/>
  <c r="D111" i="17"/>
  <c r="C111" i="17"/>
  <c r="B111" i="17"/>
  <c r="A111" i="17"/>
  <c r="D110" i="17"/>
  <c r="C110" i="17"/>
  <c r="B110" i="17"/>
  <c r="A110" i="17"/>
  <c r="D109" i="17"/>
  <c r="C109" i="17"/>
  <c r="B109" i="17"/>
  <c r="A109" i="17"/>
  <c r="D108" i="17"/>
  <c r="C108" i="17"/>
  <c r="B108" i="17"/>
  <c r="A108" i="17"/>
  <c r="D107" i="17"/>
  <c r="C107" i="17"/>
  <c r="B107" i="17"/>
  <c r="A107" i="17"/>
  <c r="D106" i="17"/>
  <c r="C106" i="17"/>
  <c r="B106" i="17"/>
  <c r="A106" i="17"/>
  <c r="D105" i="17"/>
  <c r="C105" i="17"/>
  <c r="B105" i="17"/>
  <c r="A105" i="17"/>
  <c r="D104" i="17"/>
  <c r="C104" i="17"/>
  <c r="B104" i="17"/>
  <c r="A104" i="17"/>
  <c r="D103" i="17"/>
  <c r="C103" i="17"/>
  <c r="B103" i="17"/>
  <c r="A103" i="17"/>
  <c r="D102" i="17"/>
  <c r="C102" i="17"/>
  <c r="B102" i="17"/>
  <c r="A102" i="17"/>
  <c r="D101" i="17"/>
  <c r="C101" i="17"/>
  <c r="B101" i="17"/>
  <c r="A101" i="17"/>
  <c r="D100" i="17"/>
  <c r="C100" i="17"/>
  <c r="B100" i="17"/>
  <c r="A100" i="17"/>
  <c r="D99" i="17"/>
  <c r="C99" i="17"/>
  <c r="B99" i="17"/>
  <c r="A99" i="17"/>
  <c r="D98" i="17"/>
  <c r="C98" i="17"/>
  <c r="B98" i="17"/>
  <c r="A98" i="17"/>
  <c r="D97" i="17"/>
  <c r="C97" i="17"/>
  <c r="B97" i="17"/>
  <c r="A97" i="17"/>
  <c r="D96" i="17"/>
  <c r="C96" i="17"/>
  <c r="B96" i="17"/>
  <c r="A96" i="17"/>
  <c r="D95" i="17"/>
  <c r="C95" i="17"/>
  <c r="B95" i="17"/>
  <c r="A95" i="17"/>
  <c r="D94" i="17"/>
  <c r="C94" i="17"/>
  <c r="B94" i="17"/>
  <c r="A94" i="17"/>
  <c r="D93" i="17"/>
  <c r="C93" i="17"/>
  <c r="B93" i="17"/>
  <c r="A93" i="17"/>
  <c r="D92" i="17"/>
  <c r="C92" i="17"/>
  <c r="B92" i="17"/>
  <c r="A92" i="17"/>
  <c r="D91" i="17"/>
  <c r="C91" i="17"/>
  <c r="B91" i="17"/>
  <c r="A91" i="17"/>
  <c r="D90" i="17"/>
  <c r="C90" i="17"/>
  <c r="B90" i="17"/>
  <c r="A90" i="17"/>
  <c r="D89" i="17"/>
  <c r="C89" i="17"/>
  <c r="B89" i="17"/>
  <c r="A89" i="17"/>
  <c r="D88" i="17"/>
  <c r="C88" i="17"/>
  <c r="B88" i="17"/>
  <c r="A88" i="17"/>
  <c r="D87" i="17"/>
  <c r="C87" i="17"/>
  <c r="B87" i="17"/>
  <c r="A87" i="17"/>
  <c r="D86" i="17"/>
  <c r="C86" i="17"/>
  <c r="B86" i="17"/>
  <c r="A86" i="17"/>
  <c r="D85" i="17"/>
  <c r="C85" i="17"/>
  <c r="B85" i="17"/>
  <c r="A85" i="17"/>
  <c r="D84" i="17"/>
  <c r="C84" i="17"/>
  <c r="B84" i="17"/>
  <c r="A84" i="17"/>
  <c r="D83" i="17"/>
  <c r="C83" i="17"/>
  <c r="B83" i="17"/>
  <c r="A83" i="17"/>
  <c r="D82" i="17"/>
  <c r="C82" i="17"/>
  <c r="B82" i="17"/>
  <c r="A82" i="17"/>
  <c r="D81" i="17"/>
  <c r="C81" i="17"/>
  <c r="B81" i="17"/>
  <c r="A81" i="17"/>
  <c r="D80" i="17"/>
  <c r="C80" i="17"/>
  <c r="B80" i="17"/>
  <c r="A80" i="17"/>
  <c r="D79" i="17"/>
  <c r="C79" i="17"/>
  <c r="B79" i="17"/>
  <c r="A79" i="17"/>
  <c r="D78" i="17"/>
  <c r="C78" i="17"/>
  <c r="B78" i="17"/>
  <c r="A78" i="17"/>
  <c r="D77" i="17"/>
  <c r="C77" i="17"/>
  <c r="B77" i="17"/>
  <c r="A77" i="17"/>
  <c r="D76" i="17"/>
  <c r="C76" i="17"/>
  <c r="B76" i="17"/>
  <c r="A76" i="17"/>
  <c r="D75" i="17"/>
  <c r="C75" i="17"/>
  <c r="B75" i="17"/>
  <c r="A75" i="17"/>
  <c r="D74" i="17"/>
  <c r="C74" i="17"/>
  <c r="B74" i="17"/>
  <c r="A74" i="17"/>
  <c r="D73" i="17"/>
  <c r="C73" i="17"/>
  <c r="B73" i="17"/>
  <c r="A73" i="17"/>
  <c r="D72" i="17"/>
  <c r="C72" i="17"/>
  <c r="B72" i="17"/>
  <c r="A72" i="17"/>
  <c r="D71" i="17"/>
  <c r="C71" i="17"/>
  <c r="B71" i="17"/>
  <c r="A71" i="17"/>
  <c r="D70" i="17"/>
  <c r="C70" i="17"/>
  <c r="B70" i="17"/>
  <c r="A70" i="17"/>
  <c r="D69" i="17"/>
  <c r="C69" i="17"/>
  <c r="B69" i="17"/>
  <c r="A69" i="17"/>
  <c r="D68" i="17"/>
  <c r="C68" i="17"/>
  <c r="B68" i="17"/>
  <c r="A68" i="17"/>
  <c r="D67" i="17"/>
  <c r="C67" i="17"/>
  <c r="B67" i="17"/>
  <c r="A67" i="17"/>
  <c r="D66" i="17"/>
  <c r="C66" i="17"/>
  <c r="B66" i="17"/>
  <c r="A66" i="17"/>
  <c r="D65" i="17"/>
  <c r="C65" i="17"/>
  <c r="B65" i="17"/>
  <c r="A65" i="17"/>
  <c r="D64" i="17"/>
  <c r="C64" i="17"/>
  <c r="B64" i="17"/>
  <c r="A64" i="17"/>
  <c r="D63" i="17"/>
  <c r="C63" i="17"/>
  <c r="B63" i="17"/>
  <c r="A63" i="17"/>
  <c r="D62" i="17"/>
  <c r="C62" i="17"/>
  <c r="B62" i="17"/>
  <c r="A62" i="17"/>
  <c r="D61" i="17"/>
  <c r="C61" i="17"/>
  <c r="B61" i="17"/>
  <c r="A61" i="17"/>
  <c r="D60" i="17"/>
  <c r="C60" i="17"/>
  <c r="B60" i="17"/>
  <c r="A60" i="17"/>
  <c r="D59" i="17"/>
  <c r="C59" i="17"/>
  <c r="B59" i="17"/>
  <c r="A59" i="17"/>
  <c r="D58" i="17"/>
  <c r="C58" i="17"/>
  <c r="B58" i="17"/>
  <c r="A58" i="17"/>
  <c r="D57" i="17"/>
  <c r="C57" i="17"/>
  <c r="B57" i="17"/>
  <c r="A57" i="17"/>
  <c r="D56" i="17"/>
  <c r="C56" i="17"/>
  <c r="B56" i="17"/>
  <c r="A56" i="17"/>
  <c r="D55" i="17"/>
  <c r="C55" i="17"/>
  <c r="B55" i="17"/>
  <c r="A55" i="17"/>
  <c r="D54" i="17"/>
  <c r="C54" i="17"/>
  <c r="B54" i="17"/>
  <c r="A54" i="17"/>
  <c r="D53" i="17"/>
  <c r="C53" i="17"/>
  <c r="B53" i="17"/>
  <c r="A53" i="17"/>
  <c r="D52" i="17"/>
  <c r="C52" i="17"/>
  <c r="B52" i="17"/>
  <c r="A52" i="17"/>
  <c r="D51" i="17"/>
  <c r="C51" i="17"/>
  <c r="B51" i="17"/>
  <c r="A51" i="17"/>
  <c r="D50" i="17"/>
  <c r="C50" i="17"/>
  <c r="B50" i="17"/>
  <c r="A50" i="17"/>
  <c r="D49" i="17"/>
  <c r="C49" i="17"/>
  <c r="B49" i="17"/>
  <c r="A49" i="17"/>
  <c r="D48" i="17"/>
  <c r="C48" i="17"/>
  <c r="B48" i="17"/>
  <c r="A48" i="17"/>
  <c r="D47" i="17"/>
  <c r="C47" i="17"/>
  <c r="B47" i="17"/>
  <c r="A47" i="17"/>
  <c r="D46" i="17"/>
  <c r="C46" i="17"/>
  <c r="B46" i="17"/>
  <c r="A46" i="17"/>
  <c r="D45" i="17"/>
  <c r="C45" i="17"/>
  <c r="B45" i="17"/>
  <c r="A45" i="17"/>
  <c r="D44" i="17"/>
  <c r="C44" i="17"/>
  <c r="B44" i="17"/>
  <c r="A44" i="17"/>
  <c r="D43" i="17"/>
  <c r="C43" i="17"/>
  <c r="B43" i="17"/>
  <c r="A43" i="17"/>
  <c r="D42" i="17"/>
  <c r="C42" i="17"/>
  <c r="B42" i="17"/>
  <c r="A42" i="17"/>
  <c r="D41" i="17"/>
  <c r="C41" i="17"/>
  <c r="B41" i="17"/>
  <c r="A41" i="17"/>
  <c r="D40" i="17"/>
  <c r="C40" i="17"/>
  <c r="B40" i="17"/>
  <c r="A40" i="17"/>
  <c r="D39" i="17"/>
  <c r="C39" i="17"/>
  <c r="B39" i="17"/>
  <c r="A39" i="17"/>
  <c r="D38" i="17"/>
  <c r="C38" i="17"/>
  <c r="B38" i="17"/>
  <c r="A38" i="17"/>
  <c r="D37" i="17"/>
  <c r="C37" i="17"/>
  <c r="B37" i="17"/>
  <c r="A37" i="17"/>
  <c r="D36" i="17"/>
  <c r="C36" i="17"/>
  <c r="B36" i="17"/>
  <c r="A36" i="17"/>
  <c r="D35" i="17"/>
  <c r="C35" i="17"/>
  <c r="B35" i="17"/>
  <c r="A35" i="17"/>
  <c r="D34" i="17"/>
  <c r="C34" i="17"/>
  <c r="B34" i="17"/>
  <c r="A34" i="17"/>
  <c r="D33" i="17"/>
  <c r="C33" i="17"/>
  <c r="B33" i="17"/>
  <c r="A33" i="17"/>
  <c r="D32" i="17"/>
  <c r="C32" i="17"/>
  <c r="B32" i="17"/>
  <c r="A32" i="17"/>
  <c r="D31" i="17"/>
  <c r="C31" i="17"/>
  <c r="B31" i="17"/>
  <c r="A31" i="17"/>
  <c r="D30" i="17"/>
  <c r="C30" i="17"/>
  <c r="B30" i="17"/>
  <c r="A30" i="17"/>
  <c r="D29" i="17"/>
  <c r="C29" i="17"/>
  <c r="B29" i="17"/>
  <c r="A29" i="17"/>
  <c r="D28" i="17"/>
  <c r="C28" i="17"/>
  <c r="B28" i="17"/>
  <c r="A28" i="17"/>
  <c r="D27" i="17"/>
  <c r="C27" i="17"/>
  <c r="B27" i="17"/>
  <c r="A27" i="17"/>
  <c r="D26" i="17"/>
  <c r="C26" i="17"/>
  <c r="B26" i="17"/>
  <c r="A26" i="17"/>
  <c r="D25" i="17"/>
  <c r="C25" i="17"/>
  <c r="B25" i="17"/>
  <c r="A25" i="17"/>
  <c r="D24" i="17"/>
  <c r="C24" i="17"/>
  <c r="B24" i="17"/>
  <c r="A24" i="17"/>
  <c r="D23" i="17"/>
  <c r="C23" i="17"/>
  <c r="B23" i="17"/>
  <c r="A23" i="17"/>
  <c r="D22" i="17"/>
  <c r="C22" i="17"/>
  <c r="B22" i="17"/>
  <c r="A22" i="17"/>
  <c r="D21" i="17"/>
  <c r="C21" i="17"/>
  <c r="B21" i="17"/>
  <c r="A21" i="17"/>
  <c r="D20" i="17"/>
  <c r="C20" i="17"/>
  <c r="B20" i="17"/>
  <c r="A20" i="17"/>
  <c r="D19" i="17"/>
  <c r="C19" i="17"/>
  <c r="B19" i="17"/>
  <c r="A19" i="17"/>
  <c r="D18" i="17"/>
  <c r="C18" i="17"/>
  <c r="B18" i="17"/>
  <c r="A18" i="17"/>
  <c r="D17" i="17"/>
  <c r="C17" i="17"/>
  <c r="B17" i="17"/>
  <c r="A17" i="17"/>
  <c r="D16" i="17"/>
  <c r="C16" i="17"/>
  <c r="B16" i="17"/>
  <c r="A16" i="17"/>
  <c r="D15" i="17"/>
  <c r="C15" i="17"/>
  <c r="B15" i="17"/>
  <c r="A15" i="17"/>
  <c r="D14" i="17"/>
  <c r="C14" i="17"/>
  <c r="B14" i="17"/>
  <c r="A14" i="17"/>
  <c r="D13" i="17"/>
  <c r="C13" i="17"/>
  <c r="B13" i="17"/>
  <c r="A13" i="17"/>
  <c r="D12" i="17"/>
  <c r="C12" i="17"/>
  <c r="B12" i="17"/>
  <c r="A12" i="17"/>
  <c r="D11" i="17"/>
  <c r="C11" i="17"/>
  <c r="B11" i="17"/>
  <c r="A11" i="17"/>
  <c r="D10" i="17"/>
  <c r="C10" i="17"/>
  <c r="B10" i="17"/>
  <c r="A10" i="17"/>
  <c r="D9" i="17"/>
  <c r="C9" i="17"/>
  <c r="B9" i="17"/>
  <c r="A9" i="17"/>
  <c r="D8" i="17"/>
  <c r="C8" i="17"/>
  <c r="B8" i="17"/>
  <c r="A8" i="17"/>
  <c r="D7" i="17"/>
  <c r="C7" i="17"/>
  <c r="B7" i="17"/>
  <c r="A7" i="17"/>
  <c r="D6" i="17"/>
  <c r="C6" i="17"/>
  <c r="B6" i="17"/>
  <c r="A6" i="17"/>
  <c r="D5" i="17"/>
  <c r="C5" i="17"/>
  <c r="B5" i="17"/>
  <c r="A5" i="17"/>
  <c r="D4" i="17"/>
  <c r="C4" i="17"/>
  <c r="B4" i="17"/>
  <c r="A4" i="17"/>
  <c r="D140" i="16"/>
  <c r="C140" i="16"/>
  <c r="B140" i="16"/>
  <c r="A140" i="16"/>
  <c r="D139" i="16"/>
  <c r="C139" i="16"/>
  <c r="B139" i="16"/>
  <c r="A139" i="16"/>
  <c r="D138" i="16"/>
  <c r="C138" i="16"/>
  <c r="B138" i="16"/>
  <c r="A138" i="16"/>
  <c r="D137" i="16"/>
  <c r="C137" i="16"/>
  <c r="B137" i="16"/>
  <c r="A137" i="16"/>
  <c r="D136" i="16"/>
  <c r="C136" i="16"/>
  <c r="B136" i="16"/>
  <c r="A136" i="16"/>
  <c r="D135" i="16"/>
  <c r="C135" i="16"/>
  <c r="B135" i="16"/>
  <c r="A135" i="16"/>
  <c r="D134" i="16"/>
  <c r="C134" i="16"/>
  <c r="B134" i="16"/>
  <c r="A134" i="16"/>
  <c r="D133" i="16"/>
  <c r="C133" i="16"/>
  <c r="B133" i="16"/>
  <c r="A133" i="16"/>
  <c r="D132" i="16"/>
  <c r="C132" i="16"/>
  <c r="B132" i="16"/>
  <c r="A132" i="16"/>
  <c r="D131" i="16"/>
  <c r="C131" i="16"/>
  <c r="B131" i="16"/>
  <c r="A131" i="16"/>
  <c r="D130" i="16"/>
  <c r="C130" i="16"/>
  <c r="B130" i="16"/>
  <c r="A130" i="16"/>
  <c r="D129" i="16"/>
  <c r="C129" i="16"/>
  <c r="B129" i="16"/>
  <c r="A129" i="16"/>
  <c r="D128" i="16"/>
  <c r="C128" i="16"/>
  <c r="B128" i="16"/>
  <c r="A128" i="16"/>
  <c r="D127" i="16"/>
  <c r="C127" i="16"/>
  <c r="B127" i="16"/>
  <c r="A127" i="16"/>
  <c r="D126" i="16"/>
  <c r="C126" i="16"/>
  <c r="B126" i="16"/>
  <c r="A126" i="16"/>
  <c r="D125" i="16"/>
  <c r="C125" i="16"/>
  <c r="B125" i="16"/>
  <c r="A125" i="16"/>
  <c r="D124" i="16"/>
  <c r="C124" i="16"/>
  <c r="B124" i="16"/>
  <c r="A124" i="16"/>
  <c r="D123" i="16"/>
  <c r="C123" i="16"/>
  <c r="B123" i="16"/>
  <c r="A123" i="16"/>
  <c r="D122" i="16"/>
  <c r="C122" i="16"/>
  <c r="B122" i="16"/>
  <c r="A122" i="16"/>
  <c r="D121" i="16"/>
  <c r="C121" i="16"/>
  <c r="B121" i="16"/>
  <c r="A121" i="16"/>
  <c r="D120" i="16"/>
  <c r="C120" i="16"/>
  <c r="B120" i="16"/>
  <c r="A120" i="16"/>
  <c r="D119" i="16"/>
  <c r="C119" i="16"/>
  <c r="B119" i="16"/>
  <c r="A119" i="16"/>
  <c r="D118" i="16"/>
  <c r="C118" i="16"/>
  <c r="B118" i="16"/>
  <c r="A118" i="16"/>
  <c r="D117" i="16"/>
  <c r="C117" i="16"/>
  <c r="B117" i="16"/>
  <c r="A117" i="16"/>
  <c r="D116" i="16"/>
  <c r="C116" i="16"/>
  <c r="B116" i="16"/>
  <c r="A116" i="16"/>
  <c r="D115" i="16"/>
  <c r="C115" i="16"/>
  <c r="B115" i="16"/>
  <c r="A115" i="16"/>
  <c r="D114" i="16"/>
  <c r="C114" i="16"/>
  <c r="B114" i="16"/>
  <c r="A114" i="16"/>
  <c r="D113" i="16"/>
  <c r="C113" i="16"/>
  <c r="B113" i="16"/>
  <c r="A113" i="16"/>
  <c r="D112" i="16"/>
  <c r="C112" i="16"/>
  <c r="B112" i="16"/>
  <c r="A112" i="16"/>
  <c r="D111" i="16"/>
  <c r="C111" i="16"/>
  <c r="B111" i="16"/>
  <c r="A111" i="16"/>
  <c r="D110" i="16"/>
  <c r="C110" i="16"/>
  <c r="B110" i="16"/>
  <c r="A110" i="16"/>
  <c r="D109" i="16"/>
  <c r="C109" i="16"/>
  <c r="B109" i="16"/>
  <c r="A109" i="16"/>
  <c r="D108" i="16"/>
  <c r="C108" i="16"/>
  <c r="B108" i="16"/>
  <c r="A108" i="16"/>
  <c r="D107" i="16"/>
  <c r="C107" i="16"/>
  <c r="B107" i="16"/>
  <c r="A107" i="16"/>
  <c r="D106" i="16"/>
  <c r="C106" i="16"/>
  <c r="B106" i="16"/>
  <c r="A106" i="16"/>
  <c r="D105" i="16"/>
  <c r="C105" i="16"/>
  <c r="B105" i="16"/>
  <c r="A105" i="16"/>
  <c r="D104" i="16"/>
  <c r="C104" i="16"/>
  <c r="B104" i="16"/>
  <c r="A104" i="16"/>
  <c r="D103" i="16"/>
  <c r="C103" i="16"/>
  <c r="B103" i="16"/>
  <c r="A103" i="16"/>
  <c r="D102" i="16"/>
  <c r="C102" i="16"/>
  <c r="B102" i="16"/>
  <c r="A102" i="16"/>
  <c r="D101" i="16"/>
  <c r="C101" i="16"/>
  <c r="B101" i="16"/>
  <c r="A101" i="16"/>
  <c r="D100" i="16"/>
  <c r="C100" i="16"/>
  <c r="B100" i="16"/>
  <c r="A100" i="16"/>
  <c r="D99" i="16"/>
  <c r="C99" i="16"/>
  <c r="B99" i="16"/>
  <c r="A99" i="16"/>
  <c r="D98" i="16"/>
  <c r="C98" i="16"/>
  <c r="B98" i="16"/>
  <c r="A98" i="16"/>
  <c r="D97" i="16"/>
  <c r="C97" i="16"/>
  <c r="B97" i="16"/>
  <c r="A97" i="16"/>
  <c r="D96" i="16"/>
  <c r="C96" i="16"/>
  <c r="B96" i="16"/>
  <c r="A96" i="16"/>
  <c r="D95" i="16"/>
  <c r="C95" i="16"/>
  <c r="B95" i="16"/>
  <c r="A95" i="16"/>
  <c r="D94" i="16"/>
  <c r="C94" i="16"/>
  <c r="B94" i="16"/>
  <c r="A94" i="16"/>
  <c r="D93" i="16"/>
  <c r="C93" i="16"/>
  <c r="B93" i="16"/>
  <c r="A93" i="16"/>
  <c r="D92" i="16"/>
  <c r="C92" i="16"/>
  <c r="B92" i="16"/>
  <c r="A92" i="16"/>
  <c r="D91" i="16"/>
  <c r="C91" i="16"/>
  <c r="B91" i="16"/>
  <c r="A91" i="16"/>
  <c r="D90" i="16"/>
  <c r="C90" i="16"/>
  <c r="B90" i="16"/>
  <c r="A90" i="16"/>
  <c r="D89" i="16"/>
  <c r="C89" i="16"/>
  <c r="B89" i="16"/>
  <c r="A89" i="16"/>
  <c r="D88" i="16"/>
  <c r="C88" i="16"/>
  <c r="B88" i="16"/>
  <c r="A88" i="16"/>
  <c r="D87" i="16"/>
  <c r="C87" i="16"/>
  <c r="B87" i="16"/>
  <c r="A87" i="16"/>
  <c r="D86" i="16"/>
  <c r="C86" i="16"/>
  <c r="B86" i="16"/>
  <c r="A86" i="16"/>
  <c r="D85" i="16"/>
  <c r="C85" i="16"/>
  <c r="B85" i="16"/>
  <c r="A85" i="16"/>
  <c r="D84" i="16"/>
  <c r="C84" i="16"/>
  <c r="B84" i="16"/>
  <c r="A84" i="16"/>
  <c r="D83" i="16"/>
  <c r="C83" i="16"/>
  <c r="B83" i="16"/>
  <c r="A83" i="16"/>
  <c r="D82" i="16"/>
  <c r="C82" i="16"/>
  <c r="B82" i="16"/>
  <c r="A82" i="16"/>
  <c r="D81" i="16"/>
  <c r="C81" i="16"/>
  <c r="B81" i="16"/>
  <c r="A81" i="16"/>
  <c r="D80" i="16"/>
  <c r="C80" i="16"/>
  <c r="B80" i="16"/>
  <c r="A80" i="16"/>
  <c r="D79" i="16"/>
  <c r="C79" i="16"/>
  <c r="B79" i="16"/>
  <c r="A79" i="16"/>
  <c r="D78" i="16"/>
  <c r="C78" i="16"/>
  <c r="B78" i="16"/>
  <c r="A78" i="16"/>
  <c r="D77" i="16"/>
  <c r="C77" i="16"/>
  <c r="B77" i="16"/>
  <c r="A77" i="16"/>
  <c r="D76" i="16"/>
  <c r="C76" i="16"/>
  <c r="B76" i="16"/>
  <c r="A76" i="16"/>
  <c r="D75" i="16"/>
  <c r="C75" i="16"/>
  <c r="B75" i="16"/>
  <c r="A75" i="16"/>
  <c r="D74" i="16"/>
  <c r="C74" i="16"/>
  <c r="B74" i="16"/>
  <c r="A74" i="16"/>
  <c r="D73" i="16"/>
  <c r="C73" i="16"/>
  <c r="B73" i="16"/>
  <c r="A73" i="16"/>
  <c r="D72" i="16"/>
  <c r="C72" i="16"/>
  <c r="B72" i="16"/>
  <c r="A72" i="16"/>
  <c r="D71" i="16"/>
  <c r="C71" i="16"/>
  <c r="B71" i="16"/>
  <c r="A71" i="16"/>
  <c r="D70" i="16"/>
  <c r="C70" i="16"/>
  <c r="B70" i="16"/>
  <c r="A70" i="16"/>
  <c r="D69" i="16"/>
  <c r="C69" i="16"/>
  <c r="B69" i="16"/>
  <c r="A69" i="16"/>
  <c r="D68" i="16"/>
  <c r="C68" i="16"/>
  <c r="B68" i="16"/>
  <c r="A68" i="16"/>
  <c r="D67" i="16"/>
  <c r="C67" i="16"/>
  <c r="B67" i="16"/>
  <c r="A67" i="16"/>
  <c r="D66" i="16"/>
  <c r="C66" i="16"/>
  <c r="B66" i="16"/>
  <c r="A66" i="16"/>
  <c r="D65" i="16"/>
  <c r="C65" i="16"/>
  <c r="B65" i="16"/>
  <c r="A65" i="16"/>
  <c r="D64" i="16"/>
  <c r="C64" i="16"/>
  <c r="B64" i="16"/>
  <c r="A64" i="16"/>
  <c r="D63" i="16"/>
  <c r="C63" i="16"/>
  <c r="B63" i="16"/>
  <c r="A63" i="16"/>
  <c r="D62" i="16"/>
  <c r="C62" i="16"/>
  <c r="B62" i="16"/>
  <c r="A62" i="16"/>
  <c r="D61" i="16"/>
  <c r="C61" i="16"/>
  <c r="B61" i="16"/>
  <c r="A61" i="16"/>
  <c r="D60" i="16"/>
  <c r="C60" i="16"/>
  <c r="B60" i="16"/>
  <c r="A60" i="16"/>
  <c r="D59" i="16"/>
  <c r="C59" i="16"/>
  <c r="B59" i="16"/>
  <c r="A59" i="16"/>
  <c r="D58" i="16"/>
  <c r="C58" i="16"/>
  <c r="B58" i="16"/>
  <c r="A58" i="16"/>
  <c r="D57" i="16"/>
  <c r="C57" i="16"/>
  <c r="B57" i="16"/>
  <c r="A57" i="16"/>
  <c r="D56" i="16"/>
  <c r="C56" i="16"/>
  <c r="B56" i="16"/>
  <c r="A56" i="16"/>
  <c r="D55" i="16"/>
  <c r="C55" i="16"/>
  <c r="B55" i="16"/>
  <c r="A55" i="16"/>
  <c r="D54" i="16"/>
  <c r="C54" i="16"/>
  <c r="B54" i="16"/>
  <c r="A54" i="16"/>
  <c r="D53" i="16"/>
  <c r="C53" i="16"/>
  <c r="B53" i="16"/>
  <c r="A53" i="16"/>
  <c r="D52" i="16"/>
  <c r="C52" i="16"/>
  <c r="B52" i="16"/>
  <c r="A52" i="16"/>
  <c r="D51" i="16"/>
  <c r="C51" i="16"/>
  <c r="B51" i="16"/>
  <c r="A51" i="16"/>
  <c r="D50" i="16"/>
  <c r="C50" i="16"/>
  <c r="B50" i="16"/>
  <c r="A50" i="16"/>
  <c r="D49" i="16"/>
  <c r="C49" i="16"/>
  <c r="B49" i="16"/>
  <c r="A49" i="16"/>
  <c r="D48" i="16"/>
  <c r="C48" i="16"/>
  <c r="B48" i="16"/>
  <c r="A48" i="16"/>
  <c r="D47" i="16"/>
  <c r="C47" i="16"/>
  <c r="B47" i="16"/>
  <c r="A47" i="16"/>
  <c r="D46" i="16"/>
  <c r="C46" i="16"/>
  <c r="B46" i="16"/>
  <c r="A46" i="16"/>
  <c r="D45" i="16"/>
  <c r="C45" i="16"/>
  <c r="B45" i="16"/>
  <c r="A45" i="16"/>
  <c r="D44" i="16"/>
  <c r="C44" i="16"/>
  <c r="B44" i="16"/>
  <c r="A44" i="16"/>
  <c r="D43" i="16"/>
  <c r="C43" i="16"/>
  <c r="B43" i="16"/>
  <c r="A43" i="16"/>
  <c r="D42" i="16"/>
  <c r="C42" i="16"/>
  <c r="B42" i="16"/>
  <c r="A42" i="16"/>
  <c r="D41" i="16"/>
  <c r="C41" i="16"/>
  <c r="B41" i="16"/>
  <c r="A41" i="16"/>
  <c r="D40" i="16"/>
  <c r="C40" i="16"/>
  <c r="B40" i="16"/>
  <c r="A40" i="16"/>
  <c r="D39" i="16"/>
  <c r="C39" i="16"/>
  <c r="B39" i="16"/>
  <c r="A39" i="16"/>
  <c r="D38" i="16"/>
  <c r="C38" i="16"/>
  <c r="B38" i="16"/>
  <c r="A38" i="16"/>
  <c r="D37" i="16"/>
  <c r="C37" i="16"/>
  <c r="B37" i="16"/>
  <c r="A37" i="16"/>
  <c r="D36" i="16"/>
  <c r="C36" i="16"/>
  <c r="B36" i="16"/>
  <c r="A36" i="16"/>
  <c r="D35" i="16"/>
  <c r="C35" i="16"/>
  <c r="B35" i="16"/>
  <c r="A35" i="16"/>
  <c r="D34" i="16"/>
  <c r="C34" i="16"/>
  <c r="B34" i="16"/>
  <c r="A34" i="16"/>
  <c r="D33" i="16"/>
  <c r="C33" i="16"/>
  <c r="B33" i="16"/>
  <c r="A33" i="16"/>
  <c r="D32" i="16"/>
  <c r="C32" i="16"/>
  <c r="B32" i="16"/>
  <c r="A32" i="16"/>
  <c r="D31" i="16"/>
  <c r="C31" i="16"/>
  <c r="B31" i="16"/>
  <c r="A31" i="16"/>
  <c r="D30" i="16"/>
  <c r="C30" i="16"/>
  <c r="B30" i="16"/>
  <c r="A30" i="16"/>
  <c r="D29" i="16"/>
  <c r="C29" i="16"/>
  <c r="B29" i="16"/>
  <c r="A29" i="16"/>
  <c r="D28" i="16"/>
  <c r="C28" i="16"/>
  <c r="B28" i="16"/>
  <c r="A28" i="16"/>
  <c r="D27" i="16"/>
  <c r="C27" i="16"/>
  <c r="B27" i="16"/>
  <c r="A27" i="16"/>
  <c r="D26" i="16"/>
  <c r="C26" i="16"/>
  <c r="B26" i="16"/>
  <c r="A26" i="16"/>
  <c r="D25" i="16"/>
  <c r="C25" i="16"/>
  <c r="B25" i="16"/>
  <c r="A25" i="16"/>
  <c r="D24" i="16"/>
  <c r="C24" i="16"/>
  <c r="B24" i="16"/>
  <c r="A24" i="16"/>
  <c r="D23" i="16"/>
  <c r="C23" i="16"/>
  <c r="B23" i="16"/>
  <c r="A23" i="16"/>
  <c r="D22" i="16"/>
  <c r="C22" i="16"/>
  <c r="B22" i="16"/>
  <c r="A22" i="16"/>
  <c r="D21" i="16"/>
  <c r="C21" i="16"/>
  <c r="B21" i="16"/>
  <c r="A21" i="16"/>
  <c r="D20" i="16"/>
  <c r="C20" i="16"/>
  <c r="B20" i="16"/>
  <c r="A20" i="16"/>
  <c r="D19" i="16"/>
  <c r="C19" i="16"/>
  <c r="B19" i="16"/>
  <c r="A19" i="16"/>
  <c r="D18" i="16"/>
  <c r="C18" i="16"/>
  <c r="B18" i="16"/>
  <c r="A18" i="16"/>
  <c r="D17" i="16"/>
  <c r="C17" i="16"/>
  <c r="B17" i="16"/>
  <c r="A17" i="16"/>
  <c r="D16" i="16"/>
  <c r="C16" i="16"/>
  <c r="B16" i="16"/>
  <c r="A16" i="16"/>
  <c r="D15" i="16"/>
  <c r="C15" i="16"/>
  <c r="B15" i="16"/>
  <c r="A15" i="16"/>
  <c r="D14" i="16"/>
  <c r="C14" i="16"/>
  <c r="B14" i="16"/>
  <c r="A14" i="16"/>
  <c r="D13" i="16"/>
  <c r="C13" i="16"/>
  <c r="B13" i="16"/>
  <c r="A13" i="16"/>
  <c r="D12" i="16"/>
  <c r="C12" i="16"/>
  <c r="B12" i="16"/>
  <c r="A12" i="16"/>
  <c r="D11" i="16"/>
  <c r="C11" i="16"/>
  <c r="B11" i="16"/>
  <c r="A11" i="16"/>
  <c r="D10" i="16"/>
  <c r="C10" i="16"/>
  <c r="B10" i="16"/>
  <c r="A10" i="16"/>
  <c r="D9" i="16"/>
  <c r="C9" i="16"/>
  <c r="B9" i="16"/>
  <c r="A9" i="16"/>
  <c r="D8" i="16"/>
  <c r="C8" i="16"/>
  <c r="B8" i="16"/>
  <c r="A8" i="16"/>
  <c r="D7" i="16"/>
  <c r="C7" i="16"/>
  <c r="B7" i="16"/>
  <c r="A7" i="16"/>
  <c r="D6" i="16"/>
  <c r="C6" i="16"/>
  <c r="B6" i="16"/>
  <c r="A6" i="16"/>
  <c r="D5" i="16"/>
  <c r="C5" i="16"/>
  <c r="B5" i="16"/>
  <c r="A5" i="16"/>
  <c r="D4" i="16"/>
  <c r="C4" i="16"/>
  <c r="B4" i="16"/>
  <c r="A4" i="16"/>
  <c r="D140" i="14"/>
  <c r="C140" i="14"/>
  <c r="B140" i="14"/>
  <c r="A140" i="14"/>
  <c r="D139" i="14"/>
  <c r="C139" i="14"/>
  <c r="B139" i="14"/>
  <c r="A139" i="14"/>
  <c r="D138" i="14"/>
  <c r="C138" i="14"/>
  <c r="B138" i="14"/>
  <c r="A138" i="14"/>
  <c r="D137" i="14"/>
  <c r="C137" i="14"/>
  <c r="B137" i="14"/>
  <c r="A137" i="14"/>
  <c r="D136" i="14"/>
  <c r="C136" i="14"/>
  <c r="B136" i="14"/>
  <c r="A136" i="14"/>
  <c r="D135" i="14"/>
  <c r="C135" i="14"/>
  <c r="B135" i="14"/>
  <c r="A135" i="14"/>
  <c r="D134" i="14"/>
  <c r="C134" i="14"/>
  <c r="B134" i="14"/>
  <c r="A134" i="14"/>
  <c r="D133" i="14"/>
  <c r="C133" i="14"/>
  <c r="B133" i="14"/>
  <c r="A133" i="14"/>
  <c r="D132" i="14"/>
  <c r="C132" i="14"/>
  <c r="B132" i="14"/>
  <c r="A132" i="14"/>
  <c r="D131" i="14"/>
  <c r="C131" i="14"/>
  <c r="B131" i="14"/>
  <c r="A131" i="14"/>
  <c r="D130" i="14"/>
  <c r="C130" i="14"/>
  <c r="B130" i="14"/>
  <c r="A130" i="14"/>
  <c r="D129" i="14"/>
  <c r="C129" i="14"/>
  <c r="B129" i="14"/>
  <c r="A129" i="14"/>
  <c r="D128" i="14"/>
  <c r="C128" i="14"/>
  <c r="B128" i="14"/>
  <c r="A128" i="14"/>
  <c r="D127" i="14"/>
  <c r="C127" i="14"/>
  <c r="B127" i="14"/>
  <c r="A127" i="14"/>
  <c r="D126" i="14"/>
  <c r="C126" i="14"/>
  <c r="B126" i="14"/>
  <c r="A126" i="14"/>
  <c r="D125" i="14"/>
  <c r="C125" i="14"/>
  <c r="B125" i="14"/>
  <c r="A125" i="14"/>
  <c r="D124" i="14"/>
  <c r="C124" i="14"/>
  <c r="B124" i="14"/>
  <c r="A124" i="14"/>
  <c r="D123" i="14"/>
  <c r="C123" i="14"/>
  <c r="B123" i="14"/>
  <c r="A123" i="14"/>
  <c r="D122" i="14"/>
  <c r="C122" i="14"/>
  <c r="B122" i="14"/>
  <c r="A122" i="14"/>
  <c r="D121" i="14"/>
  <c r="C121" i="14"/>
  <c r="B121" i="14"/>
  <c r="A121" i="14"/>
  <c r="D120" i="14"/>
  <c r="C120" i="14"/>
  <c r="B120" i="14"/>
  <c r="A120" i="14"/>
  <c r="D119" i="14"/>
  <c r="C119" i="14"/>
  <c r="B119" i="14"/>
  <c r="A119" i="14"/>
  <c r="D118" i="14"/>
  <c r="C118" i="14"/>
  <c r="B118" i="14"/>
  <c r="A118" i="14"/>
  <c r="D117" i="14"/>
  <c r="C117" i="14"/>
  <c r="B117" i="14"/>
  <c r="A117" i="14"/>
  <c r="D116" i="14"/>
  <c r="C116" i="14"/>
  <c r="B116" i="14"/>
  <c r="A116" i="14"/>
  <c r="D115" i="14"/>
  <c r="C115" i="14"/>
  <c r="B115" i="14"/>
  <c r="A115" i="14"/>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D39" i="14"/>
  <c r="C39" i="14"/>
  <c r="B39" i="14"/>
  <c r="A39" i="14"/>
  <c r="D38" i="14"/>
  <c r="C38" i="14"/>
  <c r="B38" i="14"/>
  <c r="A38" i="14"/>
  <c r="D37" i="14"/>
  <c r="C37" i="14"/>
  <c r="B37" i="14"/>
  <c r="A37" i="14"/>
  <c r="D36" i="14"/>
  <c r="C36" i="14"/>
  <c r="B36" i="14"/>
  <c r="A36" i="14"/>
  <c r="D35" i="14"/>
  <c r="C35" i="14"/>
  <c r="B35" i="14"/>
  <c r="A35" i="14"/>
  <c r="D34" i="14"/>
  <c r="C34" i="14"/>
  <c r="B34" i="14"/>
  <c r="A34" i="14"/>
  <c r="D33" i="14"/>
  <c r="C33" i="14"/>
  <c r="B33" i="14"/>
  <c r="A33" i="14"/>
  <c r="D32" i="14"/>
  <c r="C32" i="14"/>
  <c r="B32" i="14"/>
  <c r="A32" i="14"/>
  <c r="D31" i="14"/>
  <c r="C31" i="14"/>
  <c r="B31" i="14"/>
  <c r="A31" i="14"/>
  <c r="D30" i="14"/>
  <c r="C30" i="14"/>
  <c r="B30" i="14"/>
  <c r="A30" i="14"/>
  <c r="D29" i="14"/>
  <c r="C29" i="14"/>
  <c r="B29" i="14"/>
  <c r="A29" i="14"/>
  <c r="D28" i="14"/>
  <c r="C28" i="14"/>
  <c r="B28" i="14"/>
  <c r="A28" i="14"/>
  <c r="D27" i="14"/>
  <c r="C27" i="14"/>
  <c r="B27" i="14"/>
  <c r="A27" i="14"/>
  <c r="D26" i="14"/>
  <c r="C26" i="14"/>
  <c r="B26" i="14"/>
  <c r="A26" i="14"/>
  <c r="D25" i="14"/>
  <c r="C25" i="14"/>
  <c r="B25" i="14"/>
  <c r="A25" i="14"/>
  <c r="D24" i="14"/>
  <c r="C24" i="14"/>
  <c r="B24" i="14"/>
  <c r="A24" i="14"/>
  <c r="D23" i="14"/>
  <c r="C23" i="14"/>
  <c r="B23" i="14"/>
  <c r="A23" i="14"/>
  <c r="D22" i="14"/>
  <c r="C22" i="14"/>
  <c r="B22" i="14"/>
  <c r="A22" i="14"/>
  <c r="D21" i="14"/>
  <c r="C21" i="14"/>
  <c r="B21" i="14"/>
  <c r="A21" i="14"/>
  <c r="D20" i="14"/>
  <c r="C20" i="14"/>
  <c r="B20" i="14"/>
  <c r="A20" i="14"/>
  <c r="D19" i="14"/>
  <c r="C19" i="14"/>
  <c r="B19" i="14"/>
  <c r="A19" i="14"/>
  <c r="D18" i="14"/>
  <c r="C18" i="14"/>
  <c r="B18" i="14"/>
  <c r="A18" i="14"/>
  <c r="D17" i="14"/>
  <c r="C17" i="14"/>
  <c r="B17" i="14"/>
  <c r="A17" i="14"/>
  <c r="D16" i="14"/>
  <c r="C16" i="14"/>
  <c r="B16" i="14"/>
  <c r="A16" i="14"/>
  <c r="D15" i="14"/>
  <c r="C15" i="14"/>
  <c r="B15" i="14"/>
  <c r="A15" i="14"/>
  <c r="D14" i="14"/>
  <c r="C14" i="14"/>
  <c r="B14" i="14"/>
  <c r="A14" i="14"/>
  <c r="D13" i="14"/>
  <c r="C13" i="14"/>
  <c r="B13" i="14"/>
  <c r="A13" i="14"/>
  <c r="D12" i="14"/>
  <c r="C12" i="14"/>
  <c r="B12" i="14"/>
  <c r="A12" i="14"/>
  <c r="D11" i="14"/>
  <c r="C11" i="14"/>
  <c r="B11" i="14"/>
  <c r="A11" i="14"/>
  <c r="D10" i="14"/>
  <c r="C10" i="14"/>
  <c r="B10" i="14"/>
  <c r="A10" i="14"/>
  <c r="D9" i="14"/>
  <c r="C9" i="14"/>
  <c r="B9" i="14"/>
  <c r="A9" i="14"/>
  <c r="D8" i="14"/>
  <c r="C8" i="14"/>
  <c r="B8" i="14"/>
  <c r="A8" i="14"/>
  <c r="D7" i="14"/>
  <c r="C7" i="14"/>
  <c r="B7" i="14"/>
  <c r="A7" i="14"/>
  <c r="D6" i="14"/>
  <c r="C6" i="14"/>
  <c r="B6" i="14"/>
  <c r="A6" i="14"/>
  <c r="D5" i="14"/>
  <c r="C5" i="14"/>
  <c r="B5" i="14"/>
  <c r="A5" i="14"/>
  <c r="D4" i="14"/>
  <c r="C4" i="14"/>
  <c r="B4" i="14"/>
  <c r="A4" i="14"/>
  <c r="D140" i="13"/>
  <c r="C140" i="13"/>
  <c r="B140" i="13"/>
  <c r="A140" i="13"/>
  <c r="D139" i="13"/>
  <c r="C139" i="13"/>
  <c r="B139" i="13"/>
  <c r="A139" i="13"/>
  <c r="D138" i="13"/>
  <c r="C138" i="13"/>
  <c r="B138" i="13"/>
  <c r="A138" i="13"/>
  <c r="D137" i="13"/>
  <c r="C137" i="13"/>
  <c r="B137" i="13"/>
  <c r="A137" i="13"/>
  <c r="D136" i="13"/>
  <c r="C136" i="13"/>
  <c r="B136" i="13"/>
  <c r="A136" i="13"/>
  <c r="D135" i="13"/>
  <c r="C135" i="13"/>
  <c r="B135" i="13"/>
  <c r="A135" i="13"/>
  <c r="D134" i="13"/>
  <c r="C134" i="13"/>
  <c r="B134" i="13"/>
  <c r="A134" i="13"/>
  <c r="D133" i="13"/>
  <c r="C133" i="13"/>
  <c r="B133" i="13"/>
  <c r="A133" i="13"/>
  <c r="D132" i="13"/>
  <c r="C132" i="13"/>
  <c r="B132" i="13"/>
  <c r="A132" i="13"/>
  <c r="D131" i="13"/>
  <c r="C131" i="13"/>
  <c r="B131" i="13"/>
  <c r="A131" i="13"/>
  <c r="D130" i="13"/>
  <c r="C130" i="13"/>
  <c r="B130" i="13"/>
  <c r="A130" i="13"/>
  <c r="D129" i="13"/>
  <c r="C129" i="13"/>
  <c r="B129" i="13"/>
  <c r="A129" i="13"/>
  <c r="D128" i="13"/>
  <c r="C128" i="13"/>
  <c r="B128" i="13"/>
  <c r="A128" i="13"/>
  <c r="D127" i="13"/>
  <c r="C127" i="13"/>
  <c r="B127" i="13"/>
  <c r="A127" i="13"/>
  <c r="D126" i="13"/>
  <c r="C126" i="13"/>
  <c r="B126" i="13"/>
  <c r="A126" i="13"/>
  <c r="D125" i="13"/>
  <c r="C125" i="13"/>
  <c r="B125" i="13"/>
  <c r="A125" i="13"/>
  <c r="D124" i="13"/>
  <c r="C124" i="13"/>
  <c r="B124" i="13"/>
  <c r="A124" i="13"/>
  <c r="D123" i="13"/>
  <c r="C123" i="13"/>
  <c r="B123" i="13"/>
  <c r="A123" i="13"/>
  <c r="D122" i="13"/>
  <c r="C122" i="13"/>
  <c r="B122" i="13"/>
  <c r="A122" i="13"/>
  <c r="D121" i="13"/>
  <c r="C121" i="13"/>
  <c r="B121" i="13"/>
  <c r="A121" i="13"/>
  <c r="D120" i="13"/>
  <c r="C120" i="13"/>
  <c r="B120" i="13"/>
  <c r="A120" i="13"/>
  <c r="D119" i="13"/>
  <c r="C119" i="13"/>
  <c r="B119" i="13"/>
  <c r="A119" i="13"/>
  <c r="D118" i="13"/>
  <c r="C118" i="13"/>
  <c r="B118" i="13"/>
  <c r="A118" i="13"/>
  <c r="D117" i="13"/>
  <c r="C117" i="13"/>
  <c r="B117" i="13"/>
  <c r="A117" i="13"/>
  <c r="D116" i="13"/>
  <c r="C116" i="13"/>
  <c r="B116" i="13"/>
  <c r="A116" i="13"/>
  <c r="D115" i="13"/>
  <c r="C115" i="13"/>
  <c r="B115" i="13"/>
  <c r="A115" i="13"/>
  <c r="D114" i="13"/>
  <c r="C114" i="13"/>
  <c r="B114" i="13"/>
  <c r="A114" i="13"/>
  <c r="D113" i="13"/>
  <c r="C113" i="13"/>
  <c r="B113" i="13"/>
  <c r="A113" i="13"/>
  <c r="D112" i="13"/>
  <c r="C112" i="13"/>
  <c r="B112" i="13"/>
  <c r="A112" i="13"/>
  <c r="D111" i="13"/>
  <c r="C111" i="13"/>
  <c r="B111" i="13"/>
  <c r="A111" i="13"/>
  <c r="D110" i="13"/>
  <c r="C110" i="13"/>
  <c r="B110" i="13"/>
  <c r="A110" i="13"/>
  <c r="D109" i="13"/>
  <c r="C109" i="13"/>
  <c r="B109" i="13"/>
  <c r="A109" i="13"/>
  <c r="D108" i="13"/>
  <c r="C108" i="13"/>
  <c r="B108" i="13"/>
  <c r="A108" i="13"/>
  <c r="D107" i="13"/>
  <c r="C107" i="13"/>
  <c r="B107" i="13"/>
  <c r="A107" i="13"/>
  <c r="D106" i="13"/>
  <c r="C106" i="13"/>
  <c r="B106" i="13"/>
  <c r="A106" i="13"/>
  <c r="D105" i="13"/>
  <c r="C105" i="13"/>
  <c r="B105" i="13"/>
  <c r="A105" i="13"/>
  <c r="D104" i="13"/>
  <c r="C104" i="13"/>
  <c r="B104" i="13"/>
  <c r="A104" i="13"/>
  <c r="D103" i="13"/>
  <c r="C103" i="13"/>
  <c r="B103" i="13"/>
  <c r="A103" i="13"/>
  <c r="D102" i="13"/>
  <c r="C102" i="13"/>
  <c r="B102" i="13"/>
  <c r="A102" i="13"/>
  <c r="D101" i="13"/>
  <c r="C101" i="13"/>
  <c r="B101" i="13"/>
  <c r="A101" i="13"/>
  <c r="D100" i="13"/>
  <c r="C100" i="13"/>
  <c r="B100" i="13"/>
  <c r="A100" i="13"/>
  <c r="D99" i="13"/>
  <c r="C99" i="13"/>
  <c r="B99" i="13"/>
  <c r="A99" i="13"/>
  <c r="D98" i="13"/>
  <c r="C98" i="13"/>
  <c r="B98" i="13"/>
  <c r="A98" i="13"/>
  <c r="D97" i="13"/>
  <c r="C97" i="13"/>
  <c r="B97" i="13"/>
  <c r="A97" i="13"/>
  <c r="D96" i="13"/>
  <c r="C96" i="13"/>
  <c r="B96" i="13"/>
  <c r="A96" i="13"/>
  <c r="D95" i="13"/>
  <c r="C95" i="13"/>
  <c r="B95" i="13"/>
  <c r="A95" i="13"/>
  <c r="D94" i="13"/>
  <c r="C94" i="13"/>
  <c r="B94" i="13"/>
  <c r="A94" i="13"/>
  <c r="D93" i="13"/>
  <c r="C93" i="13"/>
  <c r="B93" i="13"/>
  <c r="A93" i="13"/>
  <c r="D92" i="13"/>
  <c r="C92" i="13"/>
  <c r="B92" i="13"/>
  <c r="A92" i="13"/>
  <c r="D91" i="13"/>
  <c r="C91" i="13"/>
  <c r="B91" i="13"/>
  <c r="A91" i="13"/>
  <c r="D90" i="13"/>
  <c r="C90" i="13"/>
  <c r="B90" i="13"/>
  <c r="A90" i="13"/>
  <c r="D89" i="13"/>
  <c r="C89" i="13"/>
  <c r="B89" i="13"/>
  <c r="A89" i="13"/>
  <c r="D88" i="13"/>
  <c r="C88" i="13"/>
  <c r="B88" i="13"/>
  <c r="A88" i="13"/>
  <c r="D87" i="13"/>
  <c r="C87" i="13"/>
  <c r="B87" i="13"/>
  <c r="A87" i="13"/>
  <c r="D86" i="13"/>
  <c r="C86" i="13"/>
  <c r="B86" i="13"/>
  <c r="A86" i="13"/>
  <c r="D85" i="13"/>
  <c r="C85" i="13"/>
  <c r="B85" i="13"/>
  <c r="A85" i="13"/>
  <c r="D84" i="13"/>
  <c r="C84" i="13"/>
  <c r="B84" i="13"/>
  <c r="A84" i="13"/>
  <c r="D83" i="13"/>
  <c r="C83" i="13"/>
  <c r="B83" i="13"/>
  <c r="A83" i="13"/>
  <c r="D82" i="13"/>
  <c r="C82" i="13"/>
  <c r="B82" i="13"/>
  <c r="A82" i="13"/>
  <c r="D81" i="13"/>
  <c r="C81" i="13"/>
  <c r="B81" i="13"/>
  <c r="A81" i="13"/>
  <c r="D80" i="13"/>
  <c r="C80" i="13"/>
  <c r="B80" i="13"/>
  <c r="A80" i="13"/>
  <c r="D79" i="13"/>
  <c r="C79" i="13"/>
  <c r="B79" i="13"/>
  <c r="A79" i="13"/>
  <c r="D78" i="13"/>
  <c r="C78" i="13"/>
  <c r="B78" i="13"/>
  <c r="A78" i="13"/>
  <c r="D77" i="13"/>
  <c r="C77" i="13"/>
  <c r="B77" i="13"/>
  <c r="A77" i="13"/>
  <c r="D76" i="13"/>
  <c r="C76" i="13"/>
  <c r="B76" i="13"/>
  <c r="A76" i="13"/>
  <c r="D75" i="13"/>
  <c r="C75" i="13"/>
  <c r="B75" i="13"/>
  <c r="A75" i="13"/>
  <c r="D74" i="13"/>
  <c r="C74" i="13"/>
  <c r="B74" i="13"/>
  <c r="A74" i="13"/>
  <c r="D73" i="13"/>
  <c r="C73" i="13"/>
  <c r="B73" i="13"/>
  <c r="A73" i="13"/>
  <c r="D72" i="13"/>
  <c r="C72" i="13"/>
  <c r="B72" i="13"/>
  <c r="A72" i="13"/>
  <c r="D71" i="13"/>
  <c r="C71" i="13"/>
  <c r="B71" i="13"/>
  <c r="A71" i="13"/>
  <c r="D70" i="13"/>
  <c r="C70" i="13"/>
  <c r="B70" i="13"/>
  <c r="A70" i="13"/>
  <c r="D69" i="13"/>
  <c r="C69" i="13"/>
  <c r="B69" i="13"/>
  <c r="A69" i="13"/>
  <c r="D68" i="13"/>
  <c r="C68" i="13"/>
  <c r="B68" i="13"/>
  <c r="A68" i="13"/>
  <c r="D67" i="13"/>
  <c r="C67" i="13"/>
  <c r="B67" i="13"/>
  <c r="A67" i="13"/>
  <c r="D66" i="13"/>
  <c r="C66" i="13"/>
  <c r="B66" i="13"/>
  <c r="A66" i="13"/>
  <c r="D65" i="13"/>
  <c r="C65" i="13"/>
  <c r="B65" i="13"/>
  <c r="A65" i="13"/>
  <c r="D64" i="13"/>
  <c r="C64" i="13"/>
  <c r="B64" i="13"/>
  <c r="A64" i="13"/>
  <c r="D63" i="13"/>
  <c r="C63" i="13"/>
  <c r="B63" i="13"/>
  <c r="A63" i="13"/>
  <c r="D62" i="13"/>
  <c r="C62" i="13"/>
  <c r="B62" i="13"/>
  <c r="A62" i="13"/>
  <c r="D61" i="13"/>
  <c r="C61" i="13"/>
  <c r="B61" i="13"/>
  <c r="A61" i="13"/>
  <c r="D60" i="13"/>
  <c r="C60" i="13"/>
  <c r="B60" i="13"/>
  <c r="A60" i="13"/>
  <c r="D59" i="13"/>
  <c r="C59" i="13"/>
  <c r="B59" i="13"/>
  <c r="A59" i="13"/>
  <c r="D58" i="13"/>
  <c r="C58" i="13"/>
  <c r="B58" i="13"/>
  <c r="A58" i="13"/>
  <c r="D57" i="13"/>
  <c r="C57" i="13"/>
  <c r="B57" i="13"/>
  <c r="A57" i="13"/>
  <c r="D56" i="13"/>
  <c r="C56" i="13"/>
  <c r="B56" i="13"/>
  <c r="A56" i="13"/>
  <c r="D55" i="13"/>
  <c r="C55" i="13"/>
  <c r="B55" i="13"/>
  <c r="A55" i="13"/>
  <c r="D54" i="13"/>
  <c r="C54" i="13"/>
  <c r="B54" i="13"/>
  <c r="A54" i="13"/>
  <c r="D53" i="13"/>
  <c r="C53" i="13"/>
  <c r="B53" i="13"/>
  <c r="A53" i="13"/>
  <c r="D52" i="13"/>
  <c r="C52" i="13"/>
  <c r="B52" i="13"/>
  <c r="A52" i="13"/>
  <c r="D51" i="13"/>
  <c r="C51" i="13"/>
  <c r="B51" i="13"/>
  <c r="A51" i="13"/>
  <c r="D50" i="13"/>
  <c r="C50" i="13"/>
  <c r="B50" i="13"/>
  <c r="A50" i="13"/>
  <c r="D49" i="13"/>
  <c r="C49" i="13"/>
  <c r="B49" i="13"/>
  <c r="A49" i="13"/>
  <c r="D48" i="13"/>
  <c r="C48" i="13"/>
  <c r="B48" i="13"/>
  <c r="A48" i="13"/>
  <c r="D47" i="13"/>
  <c r="C47" i="13"/>
  <c r="B47" i="13"/>
  <c r="A47" i="13"/>
  <c r="D46" i="13"/>
  <c r="C46" i="13"/>
  <c r="B46" i="13"/>
  <c r="A46" i="13"/>
  <c r="D45" i="13"/>
  <c r="C45" i="13"/>
  <c r="B45" i="13"/>
  <c r="A45" i="13"/>
  <c r="D44" i="13"/>
  <c r="C44" i="13"/>
  <c r="B44" i="13"/>
  <c r="A44" i="13"/>
  <c r="D43" i="13"/>
  <c r="C43" i="13"/>
  <c r="B43" i="13"/>
  <c r="A43" i="13"/>
  <c r="D42" i="13"/>
  <c r="C42" i="13"/>
  <c r="B42" i="13"/>
  <c r="A42" i="13"/>
  <c r="D41" i="13"/>
  <c r="C41" i="13"/>
  <c r="B41" i="13"/>
  <c r="A41" i="13"/>
  <c r="D40" i="13"/>
  <c r="C40" i="13"/>
  <c r="B40" i="13"/>
  <c r="A40" i="13"/>
  <c r="D39" i="13"/>
  <c r="C39" i="13"/>
  <c r="B39" i="13"/>
  <c r="A39" i="13"/>
  <c r="D38" i="13"/>
  <c r="C38" i="13"/>
  <c r="B38" i="13"/>
  <c r="A38" i="13"/>
  <c r="D37" i="13"/>
  <c r="C37" i="13"/>
  <c r="B37" i="13"/>
  <c r="A37" i="13"/>
  <c r="D36" i="13"/>
  <c r="C36" i="13"/>
  <c r="B36" i="13"/>
  <c r="A36" i="13"/>
  <c r="D35" i="13"/>
  <c r="C35" i="13"/>
  <c r="B35" i="13"/>
  <c r="A35" i="13"/>
  <c r="D34" i="13"/>
  <c r="C34" i="13"/>
  <c r="B34" i="13"/>
  <c r="A34" i="13"/>
  <c r="D33" i="13"/>
  <c r="C33" i="13"/>
  <c r="B33" i="13"/>
  <c r="A33" i="13"/>
  <c r="D32" i="13"/>
  <c r="C32" i="13"/>
  <c r="B32" i="13"/>
  <c r="A32" i="13"/>
  <c r="D31" i="13"/>
  <c r="C31" i="13"/>
  <c r="B31" i="13"/>
  <c r="A31" i="13"/>
  <c r="D30" i="13"/>
  <c r="C30" i="13"/>
  <c r="B30" i="13"/>
  <c r="A30" i="13"/>
  <c r="D29" i="13"/>
  <c r="C29" i="13"/>
  <c r="B29" i="13"/>
  <c r="A29" i="13"/>
  <c r="D28" i="13"/>
  <c r="C28" i="13"/>
  <c r="B28" i="13"/>
  <c r="A28" i="13"/>
  <c r="D27" i="13"/>
  <c r="C27" i="13"/>
  <c r="B27" i="13"/>
  <c r="A27" i="13"/>
  <c r="D26" i="13"/>
  <c r="C26" i="13"/>
  <c r="B26" i="13"/>
  <c r="A26" i="13"/>
  <c r="D25" i="13"/>
  <c r="C25" i="13"/>
  <c r="B25" i="13"/>
  <c r="A25" i="13"/>
  <c r="D24" i="13"/>
  <c r="C24" i="13"/>
  <c r="B24" i="13"/>
  <c r="A24" i="13"/>
  <c r="D23" i="13"/>
  <c r="C23" i="13"/>
  <c r="B23" i="13"/>
  <c r="A23" i="13"/>
  <c r="D22" i="13"/>
  <c r="C22" i="13"/>
  <c r="B22" i="13"/>
  <c r="A22" i="13"/>
  <c r="D21" i="13"/>
  <c r="C21" i="13"/>
  <c r="B21" i="13"/>
  <c r="A21" i="13"/>
  <c r="D20" i="13"/>
  <c r="C20" i="13"/>
  <c r="B20" i="13"/>
  <c r="A20" i="13"/>
  <c r="D19" i="13"/>
  <c r="C19" i="13"/>
  <c r="B19" i="13"/>
  <c r="A19" i="13"/>
  <c r="D18" i="13"/>
  <c r="C18" i="13"/>
  <c r="B18" i="13"/>
  <c r="A18" i="13"/>
  <c r="D17" i="13"/>
  <c r="C17" i="13"/>
  <c r="B17" i="13"/>
  <c r="A17" i="13"/>
  <c r="D16" i="13"/>
  <c r="C16" i="13"/>
  <c r="B16" i="13"/>
  <c r="A16" i="13"/>
  <c r="D15" i="13"/>
  <c r="C15" i="13"/>
  <c r="B15" i="13"/>
  <c r="A15" i="13"/>
  <c r="D14" i="13"/>
  <c r="C14" i="13"/>
  <c r="B14" i="13"/>
  <c r="A14" i="13"/>
  <c r="D13" i="13"/>
  <c r="C13" i="13"/>
  <c r="B13" i="13"/>
  <c r="A13" i="13"/>
  <c r="D12" i="13"/>
  <c r="C12" i="13"/>
  <c r="B12" i="13"/>
  <c r="A12" i="13"/>
  <c r="D11" i="13"/>
  <c r="C11" i="13"/>
  <c r="B11" i="13"/>
  <c r="A11" i="13"/>
  <c r="D10" i="13"/>
  <c r="C10" i="13"/>
  <c r="B10" i="13"/>
  <c r="A10" i="13"/>
  <c r="D9" i="13"/>
  <c r="C9" i="13"/>
  <c r="B9" i="13"/>
  <c r="A9" i="13"/>
  <c r="D8" i="13"/>
  <c r="C8" i="13"/>
  <c r="B8" i="13"/>
  <c r="A8" i="13"/>
  <c r="D7" i="13"/>
  <c r="C7" i="13"/>
  <c r="B7" i="13"/>
  <c r="A7" i="13"/>
  <c r="D6" i="13"/>
  <c r="C6" i="13"/>
  <c r="B6" i="13"/>
  <c r="A6" i="13"/>
  <c r="D5" i="13"/>
  <c r="C5" i="13"/>
  <c r="B5" i="13"/>
  <c r="A5" i="13"/>
  <c r="D4" i="13"/>
  <c r="C4" i="13"/>
  <c r="B4" i="13"/>
  <c r="A4" i="13"/>
  <c r="D140" i="12"/>
  <c r="C140" i="12"/>
  <c r="B140" i="12"/>
  <c r="A140" i="12"/>
  <c r="D139" i="12"/>
  <c r="C139" i="12"/>
  <c r="B139" i="12"/>
  <c r="A139" i="12"/>
  <c r="D138" i="12"/>
  <c r="C138" i="12"/>
  <c r="B138" i="12"/>
  <c r="A138" i="12"/>
  <c r="D137" i="12"/>
  <c r="C137" i="12"/>
  <c r="B137" i="12"/>
  <c r="A137" i="12"/>
  <c r="D136" i="12"/>
  <c r="C136" i="12"/>
  <c r="B136" i="12"/>
  <c r="A136" i="12"/>
  <c r="D135" i="12"/>
  <c r="C135" i="12"/>
  <c r="B135" i="12"/>
  <c r="A135" i="12"/>
  <c r="D134" i="12"/>
  <c r="C134" i="12"/>
  <c r="B134" i="12"/>
  <c r="A134" i="12"/>
  <c r="D133" i="12"/>
  <c r="C133" i="12"/>
  <c r="B133" i="12"/>
  <c r="A133" i="12"/>
  <c r="D132" i="12"/>
  <c r="C132" i="12"/>
  <c r="B132" i="12"/>
  <c r="A132" i="12"/>
  <c r="D131" i="12"/>
  <c r="C131" i="12"/>
  <c r="B131" i="12"/>
  <c r="A131" i="12"/>
  <c r="D130" i="12"/>
  <c r="C130" i="12"/>
  <c r="B130" i="12"/>
  <c r="A130" i="12"/>
  <c r="D129" i="12"/>
  <c r="C129" i="12"/>
  <c r="B129" i="12"/>
  <c r="A129" i="12"/>
  <c r="D128" i="12"/>
  <c r="C128" i="12"/>
  <c r="B128" i="12"/>
  <c r="A128" i="12"/>
  <c r="D127" i="12"/>
  <c r="C127" i="12"/>
  <c r="B127" i="12"/>
  <c r="A127" i="12"/>
  <c r="D126" i="12"/>
  <c r="C126" i="12"/>
  <c r="B126" i="12"/>
  <c r="A126" i="12"/>
  <c r="D125" i="12"/>
  <c r="C125" i="12"/>
  <c r="B125" i="12"/>
  <c r="A125" i="12"/>
  <c r="D124" i="12"/>
  <c r="C124" i="12"/>
  <c r="B124" i="12"/>
  <c r="A124" i="12"/>
  <c r="D123" i="12"/>
  <c r="C123" i="12"/>
  <c r="B123" i="12"/>
  <c r="A123" i="12"/>
  <c r="D122" i="12"/>
  <c r="C122" i="12"/>
  <c r="B122" i="12"/>
  <c r="A122" i="12"/>
  <c r="D121" i="12"/>
  <c r="C121" i="12"/>
  <c r="B121" i="12"/>
  <c r="A121" i="12"/>
  <c r="D120" i="12"/>
  <c r="C120" i="12"/>
  <c r="B120" i="12"/>
  <c r="A120" i="12"/>
  <c r="D119" i="12"/>
  <c r="C119" i="12"/>
  <c r="B119" i="12"/>
  <c r="A119" i="12"/>
  <c r="D118" i="12"/>
  <c r="C118" i="12"/>
  <c r="B118" i="12"/>
  <c r="A118" i="12"/>
  <c r="D117" i="12"/>
  <c r="C117" i="12"/>
  <c r="B117" i="12"/>
  <c r="A117" i="12"/>
  <c r="D116" i="12"/>
  <c r="C116" i="12"/>
  <c r="B116" i="12"/>
  <c r="A116" i="12"/>
  <c r="D115" i="12"/>
  <c r="C115" i="12"/>
  <c r="B115" i="12"/>
  <c r="A115" i="12"/>
  <c r="D114" i="12"/>
  <c r="C114" i="12"/>
  <c r="B114" i="12"/>
  <c r="A114" i="12"/>
  <c r="D113" i="12"/>
  <c r="C113" i="12"/>
  <c r="B113" i="12"/>
  <c r="A113" i="12"/>
  <c r="D112" i="12"/>
  <c r="C112" i="12"/>
  <c r="B112" i="12"/>
  <c r="A112" i="12"/>
  <c r="D111" i="12"/>
  <c r="C111" i="12"/>
  <c r="B111" i="12"/>
  <c r="A111" i="12"/>
  <c r="D110" i="12"/>
  <c r="C110" i="12"/>
  <c r="B110" i="12"/>
  <c r="A110" i="12"/>
  <c r="D109" i="12"/>
  <c r="C109" i="12"/>
  <c r="B109" i="12"/>
  <c r="A109" i="12"/>
  <c r="D108" i="12"/>
  <c r="C108" i="12"/>
  <c r="B108" i="12"/>
  <c r="A108" i="12"/>
  <c r="D107" i="12"/>
  <c r="C107" i="12"/>
  <c r="B107" i="12"/>
  <c r="A107" i="12"/>
  <c r="D106" i="12"/>
  <c r="C106" i="12"/>
  <c r="B106" i="12"/>
  <c r="A106" i="12"/>
  <c r="D105" i="12"/>
  <c r="C105" i="12"/>
  <c r="B105" i="12"/>
  <c r="A105" i="12"/>
  <c r="D104" i="12"/>
  <c r="C104" i="12"/>
  <c r="B104" i="12"/>
  <c r="A104" i="12"/>
  <c r="D103" i="12"/>
  <c r="C103" i="12"/>
  <c r="B103" i="12"/>
  <c r="A103" i="12"/>
  <c r="D102" i="12"/>
  <c r="C102" i="12"/>
  <c r="B102" i="12"/>
  <c r="A102" i="12"/>
  <c r="D101" i="12"/>
  <c r="C101" i="12"/>
  <c r="B101" i="12"/>
  <c r="A101" i="12"/>
  <c r="D100" i="12"/>
  <c r="C100" i="12"/>
  <c r="B100" i="12"/>
  <c r="A100" i="12"/>
  <c r="D99" i="12"/>
  <c r="C99" i="12"/>
  <c r="B99" i="12"/>
  <c r="A99" i="12"/>
  <c r="D98" i="12"/>
  <c r="C98" i="12"/>
  <c r="B98" i="12"/>
  <c r="A98" i="12"/>
  <c r="D97" i="12"/>
  <c r="C97" i="12"/>
  <c r="B97" i="12"/>
  <c r="A97" i="12"/>
  <c r="D96" i="12"/>
  <c r="C96" i="12"/>
  <c r="B96" i="12"/>
  <c r="A96" i="12"/>
  <c r="D95" i="12"/>
  <c r="C95" i="12"/>
  <c r="B95" i="12"/>
  <c r="A95" i="12"/>
  <c r="D94" i="12"/>
  <c r="C94" i="12"/>
  <c r="B94" i="12"/>
  <c r="A94" i="12"/>
  <c r="D93" i="12"/>
  <c r="C93" i="12"/>
  <c r="B93" i="12"/>
  <c r="A93" i="12"/>
  <c r="D92" i="12"/>
  <c r="C92" i="12"/>
  <c r="B92" i="12"/>
  <c r="A92" i="12"/>
  <c r="D91" i="12"/>
  <c r="C91" i="12"/>
  <c r="B91" i="12"/>
  <c r="A91" i="12"/>
  <c r="D90" i="12"/>
  <c r="C90" i="12"/>
  <c r="B90" i="12"/>
  <c r="A90" i="12"/>
  <c r="D89" i="12"/>
  <c r="C89" i="12"/>
  <c r="B89" i="12"/>
  <c r="A89" i="12"/>
  <c r="D88" i="12"/>
  <c r="C88" i="12"/>
  <c r="B88" i="12"/>
  <c r="A88" i="12"/>
  <c r="D87" i="12"/>
  <c r="C87" i="12"/>
  <c r="B87" i="12"/>
  <c r="A87" i="12"/>
  <c r="D86" i="12"/>
  <c r="C86" i="12"/>
  <c r="B86" i="12"/>
  <c r="A86" i="12"/>
  <c r="D85" i="12"/>
  <c r="C85" i="12"/>
  <c r="B85" i="12"/>
  <c r="A85" i="12"/>
  <c r="D84" i="12"/>
  <c r="C84" i="12"/>
  <c r="B84" i="12"/>
  <c r="A84" i="12"/>
  <c r="D83" i="12"/>
  <c r="C83" i="12"/>
  <c r="B83" i="12"/>
  <c r="A83" i="12"/>
  <c r="D82" i="12"/>
  <c r="C82" i="12"/>
  <c r="B82" i="12"/>
  <c r="A82" i="12"/>
  <c r="D81" i="12"/>
  <c r="C81" i="12"/>
  <c r="B81" i="12"/>
  <c r="A81" i="12"/>
  <c r="D80" i="12"/>
  <c r="C80" i="12"/>
  <c r="B80" i="12"/>
  <c r="A80" i="12"/>
  <c r="D79" i="12"/>
  <c r="C79" i="12"/>
  <c r="B79" i="12"/>
  <c r="A79" i="12"/>
  <c r="D78" i="12"/>
  <c r="C78" i="12"/>
  <c r="B78" i="12"/>
  <c r="A78" i="12"/>
  <c r="D77" i="12"/>
  <c r="C77" i="12"/>
  <c r="B77" i="12"/>
  <c r="A77" i="12"/>
  <c r="D76" i="12"/>
  <c r="C76" i="12"/>
  <c r="B76" i="12"/>
  <c r="A76" i="12"/>
  <c r="D75" i="12"/>
  <c r="C75" i="12"/>
  <c r="B75" i="12"/>
  <c r="A75" i="12"/>
  <c r="D74" i="12"/>
  <c r="C74" i="12"/>
  <c r="B74" i="12"/>
  <c r="A74" i="12"/>
  <c r="D73" i="12"/>
  <c r="C73" i="12"/>
  <c r="B73" i="12"/>
  <c r="A73" i="12"/>
  <c r="D72" i="12"/>
  <c r="C72" i="12"/>
  <c r="B72" i="12"/>
  <c r="A72" i="12"/>
  <c r="D71" i="12"/>
  <c r="C71" i="12"/>
  <c r="B71" i="12"/>
  <c r="A71" i="12"/>
  <c r="D70" i="12"/>
  <c r="C70" i="12"/>
  <c r="B70" i="12"/>
  <c r="A70" i="12"/>
  <c r="D69" i="12"/>
  <c r="C69" i="12"/>
  <c r="B69" i="12"/>
  <c r="A69" i="12"/>
  <c r="D68" i="12"/>
  <c r="C68" i="12"/>
  <c r="B68" i="12"/>
  <c r="A68" i="12"/>
  <c r="D67" i="12"/>
  <c r="C67" i="12"/>
  <c r="B67" i="12"/>
  <c r="A67" i="12"/>
  <c r="D66" i="12"/>
  <c r="C66" i="12"/>
  <c r="B66" i="12"/>
  <c r="A66" i="12"/>
  <c r="D65" i="12"/>
  <c r="C65" i="12"/>
  <c r="B65" i="12"/>
  <c r="A65" i="12"/>
  <c r="D64" i="12"/>
  <c r="C64" i="12"/>
  <c r="B64" i="12"/>
  <c r="A64" i="12"/>
  <c r="D63" i="12"/>
  <c r="C63" i="12"/>
  <c r="B63" i="12"/>
  <c r="A63" i="12"/>
  <c r="D62" i="12"/>
  <c r="C62" i="12"/>
  <c r="B62" i="12"/>
  <c r="A62" i="12"/>
  <c r="D61" i="12"/>
  <c r="C61" i="12"/>
  <c r="B61" i="12"/>
  <c r="A61" i="12"/>
  <c r="D60" i="12"/>
  <c r="C60" i="12"/>
  <c r="B60" i="12"/>
  <c r="A60" i="12"/>
  <c r="D59" i="12"/>
  <c r="C59" i="12"/>
  <c r="B59" i="12"/>
  <c r="A59" i="12"/>
  <c r="D58" i="12"/>
  <c r="C58" i="12"/>
  <c r="B58" i="12"/>
  <c r="A58" i="12"/>
  <c r="D57" i="12"/>
  <c r="C57" i="12"/>
  <c r="B57" i="12"/>
  <c r="A57" i="12"/>
  <c r="D56" i="12"/>
  <c r="C56" i="12"/>
  <c r="B56" i="12"/>
  <c r="A56" i="12"/>
  <c r="D55" i="12"/>
  <c r="C55" i="12"/>
  <c r="B55" i="12"/>
  <c r="A55" i="12"/>
  <c r="D54" i="12"/>
  <c r="C54" i="12"/>
  <c r="B54" i="12"/>
  <c r="A54" i="12"/>
  <c r="D53" i="12"/>
  <c r="C53" i="12"/>
  <c r="B53" i="12"/>
  <c r="A53" i="12"/>
  <c r="D52" i="12"/>
  <c r="C52" i="12"/>
  <c r="B52" i="12"/>
  <c r="A52" i="12"/>
  <c r="D51" i="12"/>
  <c r="C51" i="12"/>
  <c r="B51" i="12"/>
  <c r="A51" i="12"/>
  <c r="D50" i="12"/>
  <c r="C50" i="12"/>
  <c r="B50" i="12"/>
  <c r="A50" i="12"/>
  <c r="D49" i="12"/>
  <c r="C49" i="12"/>
  <c r="B49" i="12"/>
  <c r="A49" i="12"/>
  <c r="D48" i="12"/>
  <c r="C48" i="12"/>
  <c r="B48" i="12"/>
  <c r="A48" i="12"/>
  <c r="D47" i="12"/>
  <c r="C47" i="12"/>
  <c r="B47" i="12"/>
  <c r="A47" i="12"/>
  <c r="D46" i="12"/>
  <c r="C46" i="12"/>
  <c r="B46" i="12"/>
  <c r="A46" i="12"/>
  <c r="D45" i="12"/>
  <c r="C45" i="12"/>
  <c r="B45" i="12"/>
  <c r="A45" i="12"/>
  <c r="D44" i="12"/>
  <c r="C44" i="12"/>
  <c r="B44" i="12"/>
  <c r="A44" i="12"/>
  <c r="D43" i="12"/>
  <c r="C43" i="12"/>
  <c r="B43" i="12"/>
  <c r="A43" i="12"/>
  <c r="D42" i="12"/>
  <c r="C42" i="12"/>
  <c r="B42" i="12"/>
  <c r="A42" i="12"/>
  <c r="D41" i="12"/>
  <c r="C41" i="12"/>
  <c r="B41" i="12"/>
  <c r="A41" i="12"/>
  <c r="D40" i="12"/>
  <c r="C40" i="12"/>
  <c r="B40" i="12"/>
  <c r="A40" i="12"/>
  <c r="D39" i="12"/>
  <c r="C39" i="12"/>
  <c r="B39" i="12"/>
  <c r="A39" i="12"/>
  <c r="D38" i="12"/>
  <c r="C38" i="12"/>
  <c r="B38" i="12"/>
  <c r="A38" i="12"/>
  <c r="D37" i="12"/>
  <c r="C37" i="12"/>
  <c r="B37" i="12"/>
  <c r="A37" i="12"/>
  <c r="D36" i="12"/>
  <c r="C36" i="12"/>
  <c r="B36" i="12"/>
  <c r="A36" i="12"/>
  <c r="D35" i="12"/>
  <c r="C35" i="12"/>
  <c r="B35" i="12"/>
  <c r="A35" i="12"/>
  <c r="D34" i="12"/>
  <c r="C34" i="12"/>
  <c r="B34" i="12"/>
  <c r="A34" i="12"/>
  <c r="D33" i="12"/>
  <c r="C33" i="12"/>
  <c r="B33" i="12"/>
  <c r="A33" i="12"/>
  <c r="D32" i="12"/>
  <c r="C32" i="12"/>
  <c r="B32" i="12"/>
  <c r="A32" i="12"/>
  <c r="D31" i="12"/>
  <c r="C31" i="12"/>
  <c r="B31" i="12"/>
  <c r="A31" i="12"/>
  <c r="D30" i="12"/>
  <c r="C30" i="12"/>
  <c r="B30" i="12"/>
  <c r="A30" i="12"/>
  <c r="D29" i="12"/>
  <c r="C29" i="12"/>
  <c r="B29" i="12"/>
  <c r="A29" i="12"/>
  <c r="D28" i="12"/>
  <c r="C28" i="12"/>
  <c r="B28" i="12"/>
  <c r="A28" i="12"/>
  <c r="D27" i="12"/>
  <c r="C27" i="12"/>
  <c r="B27" i="12"/>
  <c r="A27" i="12"/>
  <c r="D26" i="12"/>
  <c r="C26" i="12"/>
  <c r="B26" i="12"/>
  <c r="A26" i="12"/>
  <c r="D25" i="12"/>
  <c r="C25" i="12"/>
  <c r="B25" i="12"/>
  <c r="A25" i="12"/>
  <c r="D24" i="12"/>
  <c r="C24" i="12"/>
  <c r="B24" i="12"/>
  <c r="A24" i="12"/>
  <c r="D23" i="12"/>
  <c r="C23" i="12"/>
  <c r="B23" i="12"/>
  <c r="A23" i="12"/>
  <c r="D22" i="12"/>
  <c r="C22" i="12"/>
  <c r="B22" i="12"/>
  <c r="A22" i="12"/>
  <c r="D21" i="12"/>
  <c r="C21" i="12"/>
  <c r="B21" i="12"/>
  <c r="A21" i="12"/>
  <c r="D20" i="12"/>
  <c r="C20" i="12"/>
  <c r="B20" i="12"/>
  <c r="A20" i="12"/>
  <c r="D19" i="12"/>
  <c r="C19" i="12"/>
  <c r="B19" i="12"/>
  <c r="A19" i="12"/>
  <c r="D18" i="12"/>
  <c r="C18" i="12"/>
  <c r="B18" i="12"/>
  <c r="A18" i="12"/>
  <c r="D17" i="12"/>
  <c r="C17" i="12"/>
  <c r="B17" i="12"/>
  <c r="A17" i="12"/>
  <c r="D16" i="12"/>
  <c r="C16" i="12"/>
  <c r="B16" i="12"/>
  <c r="A16" i="12"/>
  <c r="D15" i="12"/>
  <c r="C15" i="12"/>
  <c r="B15" i="12"/>
  <c r="A15" i="12"/>
  <c r="D14" i="12"/>
  <c r="C14" i="12"/>
  <c r="B14" i="12"/>
  <c r="A14" i="12"/>
  <c r="D13" i="12"/>
  <c r="C13" i="12"/>
  <c r="B13" i="12"/>
  <c r="A13" i="12"/>
  <c r="D12" i="12"/>
  <c r="C12" i="12"/>
  <c r="B12" i="12"/>
  <c r="A12" i="12"/>
  <c r="D11" i="12"/>
  <c r="C11" i="12"/>
  <c r="B11" i="12"/>
  <c r="A11" i="12"/>
  <c r="D10" i="12"/>
  <c r="C10" i="12"/>
  <c r="B10" i="12"/>
  <c r="A10" i="12"/>
  <c r="D9" i="12"/>
  <c r="C9" i="12"/>
  <c r="B9" i="12"/>
  <c r="A9" i="12"/>
  <c r="D8" i="12"/>
  <c r="C8" i="12"/>
  <c r="B8" i="12"/>
  <c r="A8" i="12"/>
  <c r="D7" i="12"/>
  <c r="C7" i="12"/>
  <c r="B7" i="12"/>
  <c r="A7" i="12"/>
  <c r="D6" i="12"/>
  <c r="C6" i="12"/>
  <c r="B6" i="12"/>
  <c r="A6" i="12"/>
  <c r="D5" i="12"/>
  <c r="C5" i="12"/>
  <c r="B5" i="12"/>
  <c r="A5" i="12"/>
  <c r="D4" i="12"/>
  <c r="C4" i="12"/>
  <c r="B4" i="12"/>
  <c r="A4" i="12"/>
  <c r="D140" i="11"/>
  <c r="C140" i="11"/>
  <c r="B140" i="11"/>
  <c r="A140" i="11"/>
  <c r="D139" i="11"/>
  <c r="C139" i="11"/>
  <c r="B139" i="11"/>
  <c r="A139" i="11"/>
  <c r="D138" i="11"/>
  <c r="C138" i="11"/>
  <c r="B138" i="11"/>
  <c r="A138" i="11"/>
  <c r="D137" i="11"/>
  <c r="C137" i="11"/>
  <c r="B137" i="11"/>
  <c r="A137" i="11"/>
  <c r="D136" i="11"/>
  <c r="C136" i="11"/>
  <c r="B136" i="11"/>
  <c r="A136" i="11"/>
  <c r="D135" i="11"/>
  <c r="C135" i="11"/>
  <c r="B135" i="11"/>
  <c r="A135" i="11"/>
  <c r="D134" i="11"/>
  <c r="C134" i="11"/>
  <c r="B134" i="11"/>
  <c r="A134" i="11"/>
  <c r="D133" i="11"/>
  <c r="C133" i="11"/>
  <c r="B133" i="11"/>
  <c r="A133" i="11"/>
  <c r="D132" i="11"/>
  <c r="C132" i="11"/>
  <c r="B132" i="11"/>
  <c r="A132" i="11"/>
  <c r="D131" i="11"/>
  <c r="C131" i="11"/>
  <c r="B131" i="11"/>
  <c r="A131" i="11"/>
  <c r="D130" i="11"/>
  <c r="C130" i="11"/>
  <c r="B130" i="11"/>
  <c r="A130" i="11"/>
  <c r="D129" i="11"/>
  <c r="C129" i="11"/>
  <c r="B129" i="11"/>
  <c r="A129" i="11"/>
  <c r="D128" i="11"/>
  <c r="C128" i="11"/>
  <c r="B128" i="11"/>
  <c r="A128" i="11"/>
  <c r="D127" i="11"/>
  <c r="C127" i="11"/>
  <c r="B127" i="11"/>
  <c r="A127" i="11"/>
  <c r="D126" i="11"/>
  <c r="C126" i="11"/>
  <c r="B126" i="11"/>
  <c r="A126" i="11"/>
  <c r="D125" i="11"/>
  <c r="C125" i="11"/>
  <c r="B125" i="11"/>
  <c r="A125" i="11"/>
  <c r="D124" i="11"/>
  <c r="C124" i="11"/>
  <c r="B124" i="11"/>
  <c r="A124" i="11"/>
  <c r="D123" i="11"/>
  <c r="C123" i="11"/>
  <c r="B123" i="11"/>
  <c r="A123" i="11"/>
  <c r="D122" i="11"/>
  <c r="C122" i="11"/>
  <c r="B122" i="11"/>
  <c r="A122" i="11"/>
  <c r="D121" i="11"/>
  <c r="C121" i="11"/>
  <c r="B121" i="11"/>
  <c r="A121" i="11"/>
  <c r="D120" i="11"/>
  <c r="C120" i="11"/>
  <c r="B120" i="11"/>
  <c r="A120" i="11"/>
  <c r="D119" i="11"/>
  <c r="C119" i="11"/>
  <c r="B119" i="11"/>
  <c r="A119" i="11"/>
  <c r="D118" i="11"/>
  <c r="C118" i="11"/>
  <c r="B118" i="11"/>
  <c r="A118" i="11"/>
  <c r="D117" i="11"/>
  <c r="C117" i="11"/>
  <c r="B117" i="11"/>
  <c r="A117" i="11"/>
  <c r="D116" i="11"/>
  <c r="C116" i="11"/>
  <c r="B116" i="11"/>
  <c r="A116" i="11"/>
  <c r="D115" i="11"/>
  <c r="C115" i="11"/>
  <c r="B115" i="11"/>
  <c r="A115" i="11"/>
  <c r="D114" i="11"/>
  <c r="C114" i="11"/>
  <c r="B114" i="11"/>
  <c r="A114" i="11"/>
  <c r="D113" i="11"/>
  <c r="C113" i="11"/>
  <c r="B113" i="11"/>
  <c r="A113" i="11"/>
  <c r="D112" i="11"/>
  <c r="C112" i="11"/>
  <c r="B112" i="11"/>
  <c r="A112" i="11"/>
  <c r="D111" i="11"/>
  <c r="C111" i="11"/>
  <c r="B111" i="11"/>
  <c r="A111" i="11"/>
  <c r="D110" i="11"/>
  <c r="C110" i="11"/>
  <c r="B110" i="11"/>
  <c r="A110" i="11"/>
  <c r="D109" i="11"/>
  <c r="C109" i="11"/>
  <c r="B109" i="11"/>
  <c r="A109" i="11"/>
  <c r="D108" i="11"/>
  <c r="C108" i="11"/>
  <c r="B108" i="11"/>
  <c r="A108" i="11"/>
  <c r="D107" i="11"/>
  <c r="C107" i="11"/>
  <c r="B107" i="11"/>
  <c r="A107" i="11"/>
  <c r="D106" i="11"/>
  <c r="C106" i="11"/>
  <c r="B106" i="11"/>
  <c r="A106" i="11"/>
  <c r="D105" i="11"/>
  <c r="C105" i="11"/>
  <c r="B105" i="11"/>
  <c r="A105" i="11"/>
  <c r="D104" i="11"/>
  <c r="C104" i="11"/>
  <c r="B104" i="11"/>
  <c r="A104" i="11"/>
  <c r="D103" i="11"/>
  <c r="C103" i="11"/>
  <c r="B103" i="11"/>
  <c r="A103" i="11"/>
  <c r="D102" i="11"/>
  <c r="C102" i="11"/>
  <c r="B102" i="11"/>
  <c r="A102" i="11"/>
  <c r="D101" i="11"/>
  <c r="C101" i="11"/>
  <c r="B101" i="11"/>
  <c r="A101" i="11"/>
  <c r="D100" i="11"/>
  <c r="C100" i="11"/>
  <c r="B100" i="11"/>
  <c r="A100" i="11"/>
  <c r="D99" i="11"/>
  <c r="C99" i="11"/>
  <c r="B99" i="11"/>
  <c r="A99" i="11"/>
  <c r="D98" i="11"/>
  <c r="C98" i="11"/>
  <c r="B98" i="11"/>
  <c r="A98" i="11"/>
  <c r="D97" i="11"/>
  <c r="C97" i="11"/>
  <c r="B97" i="11"/>
  <c r="A97" i="11"/>
  <c r="D96" i="11"/>
  <c r="C96" i="11"/>
  <c r="B96" i="11"/>
  <c r="A96" i="11"/>
  <c r="D95" i="11"/>
  <c r="C95" i="11"/>
  <c r="B95" i="11"/>
  <c r="A95" i="11"/>
  <c r="D94" i="11"/>
  <c r="C94" i="11"/>
  <c r="B94" i="11"/>
  <c r="A94" i="11"/>
  <c r="D93" i="11"/>
  <c r="C93" i="11"/>
  <c r="B93" i="11"/>
  <c r="A93" i="11"/>
  <c r="D92" i="11"/>
  <c r="C92" i="11"/>
  <c r="B92" i="11"/>
  <c r="A92" i="11"/>
  <c r="D91" i="11"/>
  <c r="C91" i="11"/>
  <c r="B91" i="11"/>
  <c r="A91" i="11"/>
  <c r="D90" i="11"/>
  <c r="C90" i="11"/>
  <c r="B90" i="11"/>
  <c r="A90" i="11"/>
  <c r="D89" i="11"/>
  <c r="C89" i="11"/>
  <c r="B89" i="11"/>
  <c r="A89" i="11"/>
  <c r="D88" i="11"/>
  <c r="C88" i="11"/>
  <c r="B88" i="11"/>
  <c r="A88" i="11"/>
  <c r="D87" i="11"/>
  <c r="C87" i="11"/>
  <c r="B87" i="11"/>
  <c r="A87" i="11"/>
  <c r="D86" i="11"/>
  <c r="C86" i="11"/>
  <c r="B86" i="11"/>
  <c r="A86" i="11"/>
  <c r="D85" i="11"/>
  <c r="C85" i="11"/>
  <c r="B85" i="11"/>
  <c r="A85" i="11"/>
  <c r="D84" i="11"/>
  <c r="C84" i="11"/>
  <c r="B84" i="11"/>
  <c r="A84" i="11"/>
  <c r="D83" i="11"/>
  <c r="C83" i="11"/>
  <c r="B83" i="11"/>
  <c r="A83" i="11"/>
  <c r="D82" i="11"/>
  <c r="C82" i="11"/>
  <c r="B82" i="11"/>
  <c r="A82" i="11"/>
  <c r="D81" i="11"/>
  <c r="C81" i="11"/>
  <c r="B81" i="11"/>
  <c r="A81" i="11"/>
  <c r="D80" i="11"/>
  <c r="C80" i="11"/>
  <c r="B80" i="11"/>
  <c r="A80" i="11"/>
  <c r="D79" i="11"/>
  <c r="C79" i="11"/>
  <c r="B79" i="11"/>
  <c r="A79" i="11"/>
  <c r="D78" i="11"/>
  <c r="C78" i="11"/>
  <c r="B78" i="11"/>
  <c r="A78" i="11"/>
  <c r="D77" i="11"/>
  <c r="C77" i="11"/>
  <c r="B77" i="11"/>
  <c r="A77" i="11"/>
  <c r="D76" i="11"/>
  <c r="C76" i="11"/>
  <c r="B76" i="11"/>
  <c r="A76" i="11"/>
  <c r="D75" i="11"/>
  <c r="C75" i="11"/>
  <c r="B75" i="11"/>
  <c r="A75" i="11"/>
  <c r="D74" i="11"/>
  <c r="C74" i="11"/>
  <c r="B74" i="11"/>
  <c r="A74" i="11"/>
  <c r="D73" i="11"/>
  <c r="C73" i="11"/>
  <c r="B73" i="11"/>
  <c r="A73" i="11"/>
  <c r="D72" i="11"/>
  <c r="C72" i="11"/>
  <c r="B72" i="11"/>
  <c r="A72" i="11"/>
  <c r="D71" i="11"/>
  <c r="C71" i="11"/>
  <c r="B71" i="11"/>
  <c r="A71" i="11"/>
  <c r="D70" i="11"/>
  <c r="C70" i="11"/>
  <c r="B70" i="11"/>
  <c r="A70" i="11"/>
  <c r="D69" i="11"/>
  <c r="C69" i="11"/>
  <c r="B69" i="11"/>
  <c r="A69" i="11"/>
  <c r="D68" i="11"/>
  <c r="C68" i="11"/>
  <c r="B68" i="11"/>
  <c r="A68" i="11"/>
  <c r="D67" i="11"/>
  <c r="C67" i="11"/>
  <c r="B67" i="11"/>
  <c r="A67" i="11"/>
  <c r="D66" i="11"/>
  <c r="C66" i="11"/>
  <c r="B66" i="11"/>
  <c r="A66" i="11"/>
  <c r="D65" i="11"/>
  <c r="C65" i="11"/>
  <c r="B65" i="11"/>
  <c r="A65" i="11"/>
  <c r="D64" i="11"/>
  <c r="C64" i="11"/>
  <c r="B64" i="11"/>
  <c r="A64" i="11"/>
  <c r="D63" i="11"/>
  <c r="C63" i="11"/>
  <c r="B63" i="11"/>
  <c r="A63" i="11"/>
  <c r="D62" i="11"/>
  <c r="C62" i="11"/>
  <c r="B62" i="11"/>
  <c r="A62" i="11"/>
  <c r="D61" i="11"/>
  <c r="C61" i="11"/>
  <c r="B61" i="11"/>
  <c r="A61" i="11"/>
  <c r="D60" i="11"/>
  <c r="C60" i="11"/>
  <c r="B60" i="11"/>
  <c r="A60" i="11"/>
  <c r="D59" i="11"/>
  <c r="C59" i="11"/>
  <c r="B59" i="11"/>
  <c r="A59" i="11"/>
  <c r="D58" i="11"/>
  <c r="C58" i="11"/>
  <c r="B58" i="11"/>
  <c r="A58" i="11"/>
  <c r="D57" i="11"/>
  <c r="C57" i="11"/>
  <c r="B57" i="11"/>
  <c r="A57" i="11"/>
  <c r="D56" i="11"/>
  <c r="C56" i="11"/>
  <c r="B56" i="11"/>
  <c r="A56" i="11"/>
  <c r="D55" i="11"/>
  <c r="C55" i="11"/>
  <c r="B55" i="11"/>
  <c r="A55" i="11"/>
  <c r="D54" i="11"/>
  <c r="C54" i="11"/>
  <c r="B54" i="11"/>
  <c r="A54" i="11"/>
  <c r="D53" i="11"/>
  <c r="C53" i="11"/>
  <c r="B53" i="11"/>
  <c r="A53" i="11"/>
  <c r="D52" i="11"/>
  <c r="C52" i="11"/>
  <c r="B52" i="11"/>
  <c r="A52" i="11"/>
  <c r="D51" i="11"/>
  <c r="C51" i="11"/>
  <c r="B51" i="11"/>
  <c r="A51" i="11"/>
  <c r="D50" i="11"/>
  <c r="C50" i="11"/>
  <c r="B50" i="11"/>
  <c r="A50" i="11"/>
  <c r="D49" i="11"/>
  <c r="C49" i="11"/>
  <c r="B49" i="11"/>
  <c r="A49" i="11"/>
  <c r="D48" i="11"/>
  <c r="C48" i="11"/>
  <c r="B48" i="11"/>
  <c r="A48" i="11"/>
  <c r="D47" i="11"/>
  <c r="C47" i="11"/>
  <c r="B47" i="11"/>
  <c r="A47" i="11"/>
  <c r="D46" i="11"/>
  <c r="C46" i="11"/>
  <c r="B46" i="11"/>
  <c r="A46" i="11"/>
  <c r="D45" i="11"/>
  <c r="C45" i="11"/>
  <c r="B45" i="11"/>
  <c r="A45" i="11"/>
  <c r="D44" i="11"/>
  <c r="C44" i="11"/>
  <c r="B44" i="11"/>
  <c r="A44" i="11"/>
  <c r="D43" i="11"/>
  <c r="C43" i="11"/>
  <c r="B43" i="11"/>
  <c r="A43" i="11"/>
  <c r="D42" i="11"/>
  <c r="C42" i="11"/>
  <c r="B42" i="11"/>
  <c r="A42" i="11"/>
  <c r="D41" i="11"/>
  <c r="C41" i="11"/>
  <c r="B41" i="11"/>
  <c r="A41" i="11"/>
  <c r="D40" i="11"/>
  <c r="C40" i="11"/>
  <c r="B40" i="11"/>
  <c r="A40" i="11"/>
  <c r="D39" i="11"/>
  <c r="C39" i="11"/>
  <c r="B39" i="11"/>
  <c r="A39" i="11"/>
  <c r="D38" i="11"/>
  <c r="C38" i="11"/>
  <c r="B38" i="11"/>
  <c r="A38" i="11"/>
  <c r="D37" i="11"/>
  <c r="C37" i="11"/>
  <c r="B37" i="11"/>
  <c r="A37" i="11"/>
  <c r="D36" i="11"/>
  <c r="C36" i="11"/>
  <c r="B36" i="11"/>
  <c r="A36" i="11"/>
  <c r="D35" i="11"/>
  <c r="C35" i="11"/>
  <c r="B35" i="11"/>
  <c r="A35" i="11"/>
  <c r="D34" i="11"/>
  <c r="C34" i="11"/>
  <c r="B34" i="11"/>
  <c r="A34" i="11"/>
  <c r="D33" i="11"/>
  <c r="C33" i="11"/>
  <c r="B33" i="11"/>
  <c r="A33" i="11"/>
  <c r="D32" i="11"/>
  <c r="C32" i="11"/>
  <c r="B32" i="11"/>
  <c r="A32" i="11"/>
  <c r="D31" i="11"/>
  <c r="C31" i="11"/>
  <c r="B31" i="11"/>
  <c r="A31" i="11"/>
  <c r="D30" i="11"/>
  <c r="C30" i="11"/>
  <c r="B30" i="11"/>
  <c r="A30" i="11"/>
  <c r="D29" i="11"/>
  <c r="C29" i="11"/>
  <c r="B29" i="11"/>
  <c r="A29" i="11"/>
  <c r="D28" i="11"/>
  <c r="C28" i="11"/>
  <c r="B28" i="11"/>
  <c r="A28" i="11"/>
  <c r="D27" i="11"/>
  <c r="C27" i="11"/>
  <c r="B27" i="11"/>
  <c r="A27" i="11"/>
  <c r="D26" i="11"/>
  <c r="C26" i="11"/>
  <c r="B26" i="11"/>
  <c r="A26" i="11"/>
  <c r="D25" i="11"/>
  <c r="C25" i="11"/>
  <c r="B25" i="11"/>
  <c r="A25" i="11"/>
  <c r="D24" i="11"/>
  <c r="C24" i="11"/>
  <c r="B24" i="11"/>
  <c r="A24" i="11"/>
  <c r="D23" i="11"/>
  <c r="C23" i="11"/>
  <c r="B23" i="11"/>
  <c r="A23" i="11"/>
  <c r="D22" i="11"/>
  <c r="C22" i="11"/>
  <c r="B22" i="11"/>
  <c r="A22" i="11"/>
  <c r="D21" i="11"/>
  <c r="C21" i="11"/>
  <c r="B21" i="11"/>
  <c r="A21" i="11"/>
  <c r="D20" i="11"/>
  <c r="C20" i="11"/>
  <c r="B20" i="11"/>
  <c r="A20" i="11"/>
  <c r="D19" i="11"/>
  <c r="C19" i="11"/>
  <c r="B19" i="11"/>
  <c r="A19" i="11"/>
  <c r="D18" i="11"/>
  <c r="C18" i="11"/>
  <c r="B18" i="11"/>
  <c r="A18" i="11"/>
  <c r="D17" i="11"/>
  <c r="C17" i="11"/>
  <c r="B17" i="11"/>
  <c r="A17" i="11"/>
  <c r="D16" i="11"/>
  <c r="C16" i="11"/>
  <c r="B16" i="11"/>
  <c r="A16" i="11"/>
  <c r="D15" i="11"/>
  <c r="C15" i="11"/>
  <c r="B15" i="11"/>
  <c r="A15" i="11"/>
  <c r="D14" i="11"/>
  <c r="C14" i="11"/>
  <c r="B14" i="11"/>
  <c r="A14" i="11"/>
  <c r="D13" i="11"/>
  <c r="C13" i="11"/>
  <c r="B13" i="11"/>
  <c r="A13" i="11"/>
  <c r="D12" i="11"/>
  <c r="C12" i="11"/>
  <c r="B12" i="11"/>
  <c r="A12" i="11"/>
  <c r="D11" i="11"/>
  <c r="C11" i="11"/>
  <c r="B11" i="11"/>
  <c r="A11" i="11"/>
  <c r="D10" i="11"/>
  <c r="C10" i="11"/>
  <c r="B10" i="11"/>
  <c r="A10" i="11"/>
  <c r="D9" i="11"/>
  <c r="C9" i="11"/>
  <c r="B9" i="11"/>
  <c r="A9" i="11"/>
  <c r="D8" i="11"/>
  <c r="C8" i="11"/>
  <c r="B8" i="11"/>
  <c r="A8" i="11"/>
  <c r="D7" i="11"/>
  <c r="C7" i="11"/>
  <c r="B7" i="11"/>
  <c r="A7" i="11"/>
  <c r="D6" i="11"/>
  <c r="C6" i="11"/>
  <c r="B6" i="11"/>
  <c r="A6" i="11"/>
  <c r="D5" i="11"/>
  <c r="C5" i="11"/>
  <c r="B5" i="11"/>
  <c r="A5" i="11"/>
  <c r="D4" i="11"/>
  <c r="C4" i="11"/>
  <c r="B4" i="11"/>
  <c r="A4" i="11"/>
  <c r="D140" i="10"/>
  <c r="C140" i="10"/>
  <c r="B140" i="10"/>
  <c r="A140" i="10"/>
  <c r="D139" i="10"/>
  <c r="C139" i="10"/>
  <c r="B139" i="10"/>
  <c r="A139" i="10"/>
  <c r="D138" i="10"/>
  <c r="C138" i="10"/>
  <c r="B138" i="10"/>
  <c r="A138" i="10"/>
  <c r="D137" i="10"/>
  <c r="C137" i="10"/>
  <c r="B137" i="10"/>
  <c r="A137" i="10"/>
  <c r="D136" i="10"/>
  <c r="C136" i="10"/>
  <c r="B136" i="10"/>
  <c r="A136" i="10"/>
  <c r="D135" i="10"/>
  <c r="C135" i="10"/>
  <c r="B135" i="10"/>
  <c r="A135" i="10"/>
  <c r="D134" i="10"/>
  <c r="C134" i="10"/>
  <c r="B134" i="10"/>
  <c r="A134" i="10"/>
  <c r="D133" i="10"/>
  <c r="C133" i="10"/>
  <c r="B133" i="10"/>
  <c r="A133" i="10"/>
  <c r="D132" i="10"/>
  <c r="C132" i="10"/>
  <c r="B132" i="10"/>
  <c r="A132" i="10"/>
  <c r="D131" i="10"/>
  <c r="C131" i="10"/>
  <c r="B131" i="10"/>
  <c r="A131" i="10"/>
  <c r="D130" i="10"/>
  <c r="C130" i="10"/>
  <c r="B130" i="10"/>
  <c r="A130" i="10"/>
  <c r="D129" i="10"/>
  <c r="C129" i="10"/>
  <c r="B129" i="10"/>
  <c r="A129" i="10"/>
  <c r="D128" i="10"/>
  <c r="C128" i="10"/>
  <c r="B128" i="10"/>
  <c r="A128" i="10"/>
  <c r="D127" i="10"/>
  <c r="C127" i="10"/>
  <c r="B127" i="10"/>
  <c r="A127" i="10"/>
  <c r="D126" i="10"/>
  <c r="C126" i="10"/>
  <c r="B126" i="10"/>
  <c r="A126" i="10"/>
  <c r="D125" i="10"/>
  <c r="C125" i="10"/>
  <c r="B125" i="10"/>
  <c r="A125" i="10"/>
  <c r="D124" i="10"/>
  <c r="C124" i="10"/>
  <c r="B124" i="10"/>
  <c r="A124" i="10"/>
  <c r="D123" i="10"/>
  <c r="C123" i="10"/>
  <c r="B123" i="10"/>
  <c r="A123" i="10"/>
  <c r="D122" i="10"/>
  <c r="C122" i="10"/>
  <c r="B122" i="10"/>
  <c r="A122" i="10"/>
  <c r="D121" i="10"/>
  <c r="C121" i="10"/>
  <c r="B121" i="10"/>
  <c r="A121" i="10"/>
  <c r="D120" i="10"/>
  <c r="C120" i="10"/>
  <c r="B120" i="10"/>
  <c r="A120" i="10"/>
  <c r="D119" i="10"/>
  <c r="C119" i="10"/>
  <c r="B119" i="10"/>
  <c r="A119" i="10"/>
  <c r="D118" i="10"/>
  <c r="C118" i="10"/>
  <c r="B118" i="10"/>
  <c r="A118" i="10"/>
  <c r="D117" i="10"/>
  <c r="C117" i="10"/>
  <c r="B117" i="10"/>
  <c r="A117" i="10"/>
  <c r="D116" i="10"/>
  <c r="C116" i="10"/>
  <c r="B116" i="10"/>
  <c r="A116" i="10"/>
  <c r="D115" i="10"/>
  <c r="C115" i="10"/>
  <c r="B115" i="10"/>
  <c r="A115" i="10"/>
  <c r="D114" i="10"/>
  <c r="C114" i="10"/>
  <c r="B114" i="10"/>
  <c r="A114" i="10"/>
  <c r="D113" i="10"/>
  <c r="C113" i="10"/>
  <c r="B113" i="10"/>
  <c r="A113" i="10"/>
  <c r="D112" i="10"/>
  <c r="C112" i="10"/>
  <c r="B112" i="10"/>
  <c r="A112" i="10"/>
  <c r="D111" i="10"/>
  <c r="C111" i="10"/>
  <c r="B111" i="10"/>
  <c r="A111" i="10"/>
  <c r="D110" i="10"/>
  <c r="C110" i="10"/>
  <c r="B110" i="10"/>
  <c r="A110" i="10"/>
  <c r="D109" i="10"/>
  <c r="C109" i="10"/>
  <c r="B109" i="10"/>
  <c r="A109" i="10"/>
  <c r="D108" i="10"/>
  <c r="C108" i="10"/>
  <c r="B108" i="10"/>
  <c r="A108" i="10"/>
  <c r="D107" i="10"/>
  <c r="C107" i="10"/>
  <c r="B107" i="10"/>
  <c r="A107" i="10"/>
  <c r="D106" i="10"/>
  <c r="C106" i="10"/>
  <c r="B106" i="10"/>
  <c r="A106" i="10"/>
  <c r="D105" i="10"/>
  <c r="C105" i="10"/>
  <c r="B105" i="10"/>
  <c r="A105" i="10"/>
  <c r="D104" i="10"/>
  <c r="C104" i="10"/>
  <c r="B104" i="10"/>
  <c r="A104" i="10"/>
  <c r="D103" i="10"/>
  <c r="C103" i="10"/>
  <c r="B103" i="10"/>
  <c r="A103" i="10"/>
  <c r="D102" i="10"/>
  <c r="C102" i="10"/>
  <c r="B102" i="10"/>
  <c r="A102" i="10"/>
  <c r="D101" i="10"/>
  <c r="C101" i="10"/>
  <c r="B101" i="10"/>
  <c r="A101" i="10"/>
  <c r="D100" i="10"/>
  <c r="C100" i="10"/>
  <c r="B100" i="10"/>
  <c r="A100" i="10"/>
  <c r="D99" i="10"/>
  <c r="C99" i="10"/>
  <c r="B99" i="10"/>
  <c r="A99" i="10"/>
  <c r="D98" i="10"/>
  <c r="C98" i="10"/>
  <c r="B98" i="10"/>
  <c r="A98" i="10"/>
  <c r="D97" i="10"/>
  <c r="C97" i="10"/>
  <c r="B97" i="10"/>
  <c r="A97" i="10"/>
  <c r="D96" i="10"/>
  <c r="C96" i="10"/>
  <c r="B96" i="10"/>
  <c r="A96" i="10"/>
  <c r="D95" i="10"/>
  <c r="C95" i="10"/>
  <c r="B95" i="10"/>
  <c r="A95" i="10"/>
  <c r="D94" i="10"/>
  <c r="C94" i="10"/>
  <c r="B94" i="10"/>
  <c r="A94" i="10"/>
  <c r="D93" i="10"/>
  <c r="C93" i="10"/>
  <c r="B93" i="10"/>
  <c r="A93" i="10"/>
  <c r="D92" i="10"/>
  <c r="C92" i="10"/>
  <c r="B92" i="10"/>
  <c r="A92" i="10"/>
  <c r="D91" i="10"/>
  <c r="C91" i="10"/>
  <c r="B91" i="10"/>
  <c r="A91" i="10"/>
  <c r="D90" i="10"/>
  <c r="C90" i="10"/>
  <c r="B90" i="10"/>
  <c r="A90" i="10"/>
  <c r="D89" i="10"/>
  <c r="C89" i="10"/>
  <c r="B89" i="10"/>
  <c r="A89" i="10"/>
  <c r="D88" i="10"/>
  <c r="C88" i="10"/>
  <c r="B88" i="10"/>
  <c r="A88" i="10"/>
  <c r="D87" i="10"/>
  <c r="C87" i="10"/>
  <c r="B87" i="10"/>
  <c r="A87" i="10"/>
  <c r="D86" i="10"/>
  <c r="C86" i="10"/>
  <c r="B86" i="10"/>
  <c r="A86" i="10"/>
  <c r="D85" i="10"/>
  <c r="C85" i="10"/>
  <c r="B85" i="10"/>
  <c r="A85" i="10"/>
  <c r="D84" i="10"/>
  <c r="C84" i="10"/>
  <c r="B84" i="10"/>
  <c r="A84" i="10"/>
  <c r="D83" i="10"/>
  <c r="C83" i="10"/>
  <c r="B83" i="10"/>
  <c r="A83" i="10"/>
  <c r="D82" i="10"/>
  <c r="C82" i="10"/>
  <c r="B82" i="10"/>
  <c r="A82" i="10"/>
  <c r="D81" i="10"/>
  <c r="C81" i="10"/>
  <c r="B81" i="10"/>
  <c r="A81" i="10"/>
  <c r="D80" i="10"/>
  <c r="C80" i="10"/>
  <c r="B80" i="10"/>
  <c r="A80" i="10"/>
  <c r="D79" i="10"/>
  <c r="C79" i="10"/>
  <c r="B79" i="10"/>
  <c r="A79" i="10"/>
  <c r="D78" i="10"/>
  <c r="C78" i="10"/>
  <c r="B78" i="10"/>
  <c r="A78" i="10"/>
  <c r="D77" i="10"/>
  <c r="C77" i="10"/>
  <c r="B77" i="10"/>
  <c r="A77" i="10"/>
  <c r="D76" i="10"/>
  <c r="C76" i="10"/>
  <c r="B76" i="10"/>
  <c r="A76" i="10"/>
  <c r="D75" i="10"/>
  <c r="C75" i="10"/>
  <c r="B75" i="10"/>
  <c r="A75" i="10"/>
  <c r="D74" i="10"/>
  <c r="C74" i="10"/>
  <c r="B74" i="10"/>
  <c r="A74" i="10"/>
  <c r="D73" i="10"/>
  <c r="C73" i="10"/>
  <c r="B73" i="10"/>
  <c r="A73" i="10"/>
  <c r="D72" i="10"/>
  <c r="C72" i="10"/>
  <c r="B72" i="10"/>
  <c r="A72" i="10"/>
  <c r="D71" i="10"/>
  <c r="C71" i="10"/>
  <c r="B71" i="10"/>
  <c r="A71" i="10"/>
  <c r="D70" i="10"/>
  <c r="C70" i="10"/>
  <c r="B70" i="10"/>
  <c r="A70" i="10"/>
  <c r="D69" i="10"/>
  <c r="C69" i="10"/>
  <c r="B69" i="10"/>
  <c r="A69" i="10"/>
  <c r="D68" i="10"/>
  <c r="C68" i="10"/>
  <c r="B68" i="10"/>
  <c r="A68" i="10"/>
  <c r="D67" i="10"/>
  <c r="C67" i="10"/>
  <c r="B67" i="10"/>
  <c r="A67" i="10"/>
  <c r="D66" i="10"/>
  <c r="C66" i="10"/>
  <c r="B66" i="10"/>
  <c r="A66" i="10"/>
  <c r="D65" i="10"/>
  <c r="C65" i="10"/>
  <c r="B65" i="10"/>
  <c r="A65" i="10"/>
  <c r="D64" i="10"/>
  <c r="C64" i="10"/>
  <c r="B64" i="10"/>
  <c r="A64" i="10"/>
  <c r="D63" i="10"/>
  <c r="C63" i="10"/>
  <c r="B63" i="10"/>
  <c r="A63" i="10"/>
  <c r="D62" i="10"/>
  <c r="C62" i="10"/>
  <c r="B62" i="10"/>
  <c r="A62" i="10"/>
  <c r="D61" i="10"/>
  <c r="C61" i="10"/>
  <c r="B61" i="10"/>
  <c r="A61" i="10"/>
  <c r="D60" i="10"/>
  <c r="C60" i="10"/>
  <c r="B60" i="10"/>
  <c r="A60" i="10"/>
  <c r="D59" i="10"/>
  <c r="C59" i="10"/>
  <c r="B59" i="10"/>
  <c r="A59" i="10"/>
  <c r="D58" i="10"/>
  <c r="C58" i="10"/>
  <c r="B58" i="10"/>
  <c r="A58" i="10"/>
  <c r="D57" i="10"/>
  <c r="C57" i="10"/>
  <c r="B57" i="10"/>
  <c r="A57" i="10"/>
  <c r="D56" i="10"/>
  <c r="C56" i="10"/>
  <c r="B56" i="10"/>
  <c r="A56" i="10"/>
  <c r="D55" i="10"/>
  <c r="C55" i="10"/>
  <c r="B55" i="10"/>
  <c r="A55" i="10"/>
  <c r="D54" i="10"/>
  <c r="C54" i="10"/>
  <c r="B54" i="10"/>
  <c r="A54" i="10"/>
  <c r="D53" i="10"/>
  <c r="C53" i="10"/>
  <c r="B53" i="10"/>
  <c r="A53" i="10"/>
  <c r="D52" i="10"/>
  <c r="C52" i="10"/>
  <c r="B52" i="10"/>
  <c r="A52" i="10"/>
  <c r="D51" i="10"/>
  <c r="C51" i="10"/>
  <c r="B51" i="10"/>
  <c r="A51" i="10"/>
  <c r="D50" i="10"/>
  <c r="C50" i="10"/>
  <c r="B50" i="10"/>
  <c r="A50" i="10"/>
  <c r="D49" i="10"/>
  <c r="C49" i="10"/>
  <c r="B49" i="10"/>
  <c r="A49" i="10"/>
  <c r="D48" i="10"/>
  <c r="C48" i="10"/>
  <c r="B48" i="10"/>
  <c r="A48" i="10"/>
  <c r="D47" i="10"/>
  <c r="C47" i="10"/>
  <c r="B47" i="10"/>
  <c r="A47" i="10"/>
  <c r="D46" i="10"/>
  <c r="C46" i="10"/>
  <c r="B46" i="10"/>
  <c r="A46" i="10"/>
  <c r="D45" i="10"/>
  <c r="C45" i="10"/>
  <c r="B45" i="10"/>
  <c r="A45" i="10"/>
  <c r="D44" i="10"/>
  <c r="C44" i="10"/>
  <c r="B44" i="10"/>
  <c r="A44" i="10"/>
  <c r="D43" i="10"/>
  <c r="C43" i="10"/>
  <c r="B43" i="10"/>
  <c r="A43" i="10"/>
  <c r="D42" i="10"/>
  <c r="C42" i="10"/>
  <c r="B42" i="10"/>
  <c r="A42" i="10"/>
  <c r="D41" i="10"/>
  <c r="C41" i="10"/>
  <c r="B41" i="10"/>
  <c r="A41" i="10"/>
  <c r="D40" i="10"/>
  <c r="C40" i="10"/>
  <c r="B40" i="10"/>
  <c r="A40" i="10"/>
  <c r="D39" i="10"/>
  <c r="C39" i="10"/>
  <c r="B39" i="10"/>
  <c r="A39" i="10"/>
  <c r="D38" i="10"/>
  <c r="C38" i="10"/>
  <c r="B38" i="10"/>
  <c r="A38" i="10"/>
  <c r="D37" i="10"/>
  <c r="C37" i="10"/>
  <c r="B37" i="10"/>
  <c r="A37" i="10"/>
  <c r="D36" i="10"/>
  <c r="C36" i="10"/>
  <c r="B36" i="10"/>
  <c r="A36" i="10"/>
  <c r="D35" i="10"/>
  <c r="C35" i="10"/>
  <c r="B35" i="10"/>
  <c r="A35" i="10"/>
  <c r="D34" i="10"/>
  <c r="C34" i="10"/>
  <c r="B34" i="10"/>
  <c r="A34" i="10"/>
  <c r="D33" i="10"/>
  <c r="C33" i="10"/>
  <c r="B33" i="10"/>
  <c r="A33" i="10"/>
  <c r="D32" i="10"/>
  <c r="C32" i="10"/>
  <c r="B32" i="10"/>
  <c r="A32" i="10"/>
  <c r="D31" i="10"/>
  <c r="C31" i="10"/>
  <c r="B31" i="10"/>
  <c r="A31" i="10"/>
  <c r="D30" i="10"/>
  <c r="C30" i="10"/>
  <c r="B30" i="10"/>
  <c r="A30" i="10"/>
  <c r="D29" i="10"/>
  <c r="C29" i="10"/>
  <c r="B29" i="10"/>
  <c r="A29" i="10"/>
  <c r="D28" i="10"/>
  <c r="C28" i="10"/>
  <c r="B28" i="10"/>
  <c r="A28" i="10"/>
  <c r="D27" i="10"/>
  <c r="C27" i="10"/>
  <c r="B27" i="10"/>
  <c r="A27" i="10"/>
  <c r="D26" i="10"/>
  <c r="C26" i="10"/>
  <c r="B26" i="10"/>
  <c r="A26" i="10"/>
  <c r="D25" i="10"/>
  <c r="C25" i="10"/>
  <c r="B25" i="10"/>
  <c r="A25" i="10"/>
  <c r="D24" i="10"/>
  <c r="C24" i="10"/>
  <c r="B24" i="10"/>
  <c r="A24" i="10"/>
  <c r="D23" i="10"/>
  <c r="C23" i="10"/>
  <c r="B23" i="10"/>
  <c r="A23" i="10"/>
  <c r="D22" i="10"/>
  <c r="C22" i="10"/>
  <c r="B22" i="10"/>
  <c r="A22" i="10"/>
  <c r="D21" i="10"/>
  <c r="C21" i="10"/>
  <c r="B21" i="10"/>
  <c r="A21" i="10"/>
  <c r="D20" i="10"/>
  <c r="C20" i="10"/>
  <c r="B20" i="10"/>
  <c r="A20" i="10"/>
  <c r="D19" i="10"/>
  <c r="C19" i="10"/>
  <c r="B19" i="10"/>
  <c r="A19" i="10"/>
  <c r="D18" i="10"/>
  <c r="C18" i="10"/>
  <c r="B18" i="10"/>
  <c r="A18" i="10"/>
  <c r="D17" i="10"/>
  <c r="C17" i="10"/>
  <c r="B17" i="10"/>
  <c r="A17" i="10"/>
  <c r="D16" i="10"/>
  <c r="C16" i="10"/>
  <c r="B16" i="10"/>
  <c r="A16" i="10"/>
  <c r="D15" i="10"/>
  <c r="C15" i="10"/>
  <c r="B15" i="10"/>
  <c r="A15" i="10"/>
  <c r="D14" i="10"/>
  <c r="C14" i="10"/>
  <c r="B14" i="10"/>
  <c r="A14" i="10"/>
  <c r="D13" i="10"/>
  <c r="C13" i="10"/>
  <c r="B13" i="10"/>
  <c r="A13" i="10"/>
  <c r="D12" i="10"/>
  <c r="C12" i="10"/>
  <c r="B12" i="10"/>
  <c r="A12" i="10"/>
  <c r="D11" i="10"/>
  <c r="C11" i="10"/>
  <c r="B11" i="10"/>
  <c r="A11" i="10"/>
  <c r="D10" i="10"/>
  <c r="C10" i="10"/>
  <c r="B10" i="10"/>
  <c r="A10" i="10"/>
  <c r="D9" i="10"/>
  <c r="C9" i="10"/>
  <c r="B9" i="10"/>
  <c r="A9" i="10"/>
  <c r="D8" i="10"/>
  <c r="C8" i="10"/>
  <c r="B8" i="10"/>
  <c r="A8" i="10"/>
  <c r="D7" i="10"/>
  <c r="C7" i="10"/>
  <c r="B7" i="10"/>
  <c r="A7" i="10"/>
  <c r="D6" i="10"/>
  <c r="C6" i="10"/>
  <c r="B6" i="10"/>
  <c r="A6" i="10"/>
  <c r="D5" i="10"/>
  <c r="C5" i="10"/>
  <c r="B5" i="10"/>
  <c r="A5" i="10"/>
  <c r="D4" i="10"/>
  <c r="C4" i="10"/>
  <c r="B4" i="10"/>
  <c r="A4" i="10"/>
  <c r="D140" i="9"/>
  <c r="C140" i="9"/>
  <c r="B140" i="9"/>
  <c r="A140" i="9"/>
  <c r="D139" i="9"/>
  <c r="C139" i="9"/>
  <c r="B139" i="9"/>
  <c r="A139" i="9"/>
  <c r="D138" i="9"/>
  <c r="C138" i="9"/>
  <c r="B138" i="9"/>
  <c r="A138" i="9"/>
  <c r="D137" i="9"/>
  <c r="C137" i="9"/>
  <c r="B137" i="9"/>
  <c r="A137" i="9"/>
  <c r="D136" i="9"/>
  <c r="C136" i="9"/>
  <c r="B136" i="9"/>
  <c r="A136" i="9"/>
  <c r="D135" i="9"/>
  <c r="C135" i="9"/>
  <c r="B135" i="9"/>
  <c r="A135" i="9"/>
  <c r="D134" i="9"/>
  <c r="C134" i="9"/>
  <c r="B134" i="9"/>
  <c r="A134" i="9"/>
  <c r="D133" i="9"/>
  <c r="C133" i="9"/>
  <c r="B133" i="9"/>
  <c r="A133" i="9"/>
  <c r="D132" i="9"/>
  <c r="C132" i="9"/>
  <c r="B132" i="9"/>
  <c r="A132" i="9"/>
  <c r="D131" i="9"/>
  <c r="C131" i="9"/>
  <c r="B131" i="9"/>
  <c r="A131" i="9"/>
  <c r="D130" i="9"/>
  <c r="C130" i="9"/>
  <c r="B130" i="9"/>
  <c r="A130" i="9"/>
  <c r="D129" i="9"/>
  <c r="C129" i="9"/>
  <c r="B129" i="9"/>
  <c r="A129" i="9"/>
  <c r="D128" i="9"/>
  <c r="C128" i="9"/>
  <c r="B128" i="9"/>
  <c r="A128" i="9"/>
  <c r="D127" i="9"/>
  <c r="C127" i="9"/>
  <c r="B127" i="9"/>
  <c r="A127" i="9"/>
  <c r="D126" i="9"/>
  <c r="C126" i="9"/>
  <c r="B126" i="9"/>
  <c r="A126" i="9"/>
  <c r="D125" i="9"/>
  <c r="C125" i="9"/>
  <c r="B125" i="9"/>
  <c r="A125" i="9"/>
  <c r="D124" i="9"/>
  <c r="C124" i="9"/>
  <c r="B124" i="9"/>
  <c r="A124" i="9"/>
  <c r="D123" i="9"/>
  <c r="C123" i="9"/>
  <c r="B123" i="9"/>
  <c r="A123" i="9"/>
  <c r="D122" i="9"/>
  <c r="C122" i="9"/>
  <c r="B122" i="9"/>
  <c r="A122" i="9"/>
  <c r="D121" i="9"/>
  <c r="C121" i="9"/>
  <c r="B121" i="9"/>
  <c r="A121" i="9"/>
  <c r="D120" i="9"/>
  <c r="C120" i="9"/>
  <c r="B120" i="9"/>
  <c r="A120" i="9"/>
  <c r="D119" i="9"/>
  <c r="C119" i="9"/>
  <c r="B119" i="9"/>
  <c r="A119" i="9"/>
  <c r="D118" i="9"/>
  <c r="C118" i="9"/>
  <c r="B118" i="9"/>
  <c r="A118" i="9"/>
  <c r="D117" i="9"/>
  <c r="C117" i="9"/>
  <c r="B117" i="9"/>
  <c r="A117" i="9"/>
  <c r="D116" i="9"/>
  <c r="C116" i="9"/>
  <c r="B116" i="9"/>
  <c r="A116" i="9"/>
  <c r="D115" i="9"/>
  <c r="C115" i="9"/>
  <c r="B115" i="9"/>
  <c r="A115" i="9"/>
  <c r="D114" i="9"/>
  <c r="C114" i="9"/>
  <c r="B114" i="9"/>
  <c r="A114" i="9"/>
  <c r="D113" i="9"/>
  <c r="C113" i="9"/>
  <c r="B113" i="9"/>
  <c r="A113" i="9"/>
  <c r="D112" i="9"/>
  <c r="C112" i="9"/>
  <c r="B112" i="9"/>
  <c r="A112" i="9"/>
  <c r="D111" i="9"/>
  <c r="C111" i="9"/>
  <c r="B111" i="9"/>
  <c r="A111" i="9"/>
  <c r="D110" i="9"/>
  <c r="C110" i="9"/>
  <c r="B110" i="9"/>
  <c r="A110" i="9"/>
  <c r="D109" i="9"/>
  <c r="C109" i="9"/>
  <c r="B109" i="9"/>
  <c r="A109" i="9"/>
  <c r="D108" i="9"/>
  <c r="C108" i="9"/>
  <c r="B108" i="9"/>
  <c r="A108" i="9"/>
  <c r="D107" i="9"/>
  <c r="C107" i="9"/>
  <c r="B107" i="9"/>
  <c r="A107" i="9"/>
  <c r="D106" i="9"/>
  <c r="C106" i="9"/>
  <c r="B106" i="9"/>
  <c r="A106" i="9"/>
  <c r="D105" i="9"/>
  <c r="C105" i="9"/>
  <c r="B105" i="9"/>
  <c r="A105" i="9"/>
  <c r="D104" i="9"/>
  <c r="C104" i="9"/>
  <c r="B104" i="9"/>
  <c r="A104" i="9"/>
  <c r="D103" i="9"/>
  <c r="C103" i="9"/>
  <c r="B103" i="9"/>
  <c r="A103" i="9"/>
  <c r="D102" i="9"/>
  <c r="C102" i="9"/>
  <c r="B102" i="9"/>
  <c r="A102" i="9"/>
  <c r="D101" i="9"/>
  <c r="C101" i="9"/>
  <c r="B101" i="9"/>
  <c r="A101" i="9"/>
  <c r="D100" i="9"/>
  <c r="C100" i="9"/>
  <c r="B100" i="9"/>
  <c r="A100" i="9"/>
  <c r="D99" i="9"/>
  <c r="C99" i="9"/>
  <c r="B99" i="9"/>
  <c r="A99" i="9"/>
  <c r="D98" i="9"/>
  <c r="C98" i="9"/>
  <c r="B98" i="9"/>
  <c r="A98" i="9"/>
  <c r="D97" i="9"/>
  <c r="C97" i="9"/>
  <c r="B97" i="9"/>
  <c r="A97" i="9"/>
  <c r="D96" i="9"/>
  <c r="C96" i="9"/>
  <c r="B96" i="9"/>
  <c r="A96" i="9"/>
  <c r="D95" i="9"/>
  <c r="C95" i="9"/>
  <c r="B95" i="9"/>
  <c r="A95" i="9"/>
  <c r="D94" i="9"/>
  <c r="C94" i="9"/>
  <c r="B94" i="9"/>
  <c r="A94" i="9"/>
  <c r="D93" i="9"/>
  <c r="C93" i="9"/>
  <c r="B93" i="9"/>
  <c r="A93" i="9"/>
  <c r="D92" i="9"/>
  <c r="C92" i="9"/>
  <c r="B92" i="9"/>
  <c r="A92" i="9"/>
  <c r="D91" i="9"/>
  <c r="C91" i="9"/>
  <c r="B91" i="9"/>
  <c r="A91" i="9"/>
  <c r="D90" i="9"/>
  <c r="C90" i="9"/>
  <c r="B90" i="9"/>
  <c r="A90" i="9"/>
  <c r="D89" i="9"/>
  <c r="C89" i="9"/>
  <c r="B89" i="9"/>
  <c r="A89" i="9"/>
  <c r="D88" i="9"/>
  <c r="C88" i="9"/>
  <c r="B88" i="9"/>
  <c r="A88" i="9"/>
  <c r="D87" i="9"/>
  <c r="C87" i="9"/>
  <c r="B87" i="9"/>
  <c r="A87" i="9"/>
  <c r="D86" i="9"/>
  <c r="C86" i="9"/>
  <c r="B86" i="9"/>
  <c r="A86" i="9"/>
  <c r="D85" i="9"/>
  <c r="C85" i="9"/>
  <c r="B85" i="9"/>
  <c r="A85" i="9"/>
  <c r="D84" i="9"/>
  <c r="C84" i="9"/>
  <c r="B84" i="9"/>
  <c r="A84" i="9"/>
  <c r="D83" i="9"/>
  <c r="C83" i="9"/>
  <c r="B83" i="9"/>
  <c r="A83" i="9"/>
  <c r="D82" i="9"/>
  <c r="C82" i="9"/>
  <c r="B82" i="9"/>
  <c r="A82" i="9"/>
  <c r="D81" i="9"/>
  <c r="C81" i="9"/>
  <c r="B81" i="9"/>
  <c r="A81" i="9"/>
  <c r="D80" i="9"/>
  <c r="C80" i="9"/>
  <c r="B80" i="9"/>
  <c r="A80" i="9"/>
  <c r="D79" i="9"/>
  <c r="C79" i="9"/>
  <c r="B79" i="9"/>
  <c r="A79" i="9"/>
  <c r="D78" i="9"/>
  <c r="C78" i="9"/>
  <c r="B78" i="9"/>
  <c r="A78" i="9"/>
  <c r="D77" i="9"/>
  <c r="C77" i="9"/>
  <c r="B77" i="9"/>
  <c r="A77" i="9"/>
  <c r="D76" i="9"/>
  <c r="C76" i="9"/>
  <c r="B76" i="9"/>
  <c r="A76" i="9"/>
  <c r="D75" i="9"/>
  <c r="C75" i="9"/>
  <c r="B75" i="9"/>
  <c r="A75" i="9"/>
  <c r="D74" i="9"/>
  <c r="C74" i="9"/>
  <c r="B74" i="9"/>
  <c r="A74" i="9"/>
  <c r="D73" i="9"/>
  <c r="C73" i="9"/>
  <c r="B73" i="9"/>
  <c r="A73" i="9"/>
  <c r="D72" i="9"/>
  <c r="C72" i="9"/>
  <c r="B72" i="9"/>
  <c r="A72" i="9"/>
  <c r="D71" i="9"/>
  <c r="C71" i="9"/>
  <c r="B71" i="9"/>
  <c r="A71" i="9"/>
  <c r="D70" i="9"/>
  <c r="C70" i="9"/>
  <c r="B70" i="9"/>
  <c r="A70" i="9"/>
  <c r="D69" i="9"/>
  <c r="C69" i="9"/>
  <c r="B69" i="9"/>
  <c r="A69" i="9"/>
  <c r="D68" i="9"/>
  <c r="C68" i="9"/>
  <c r="B68" i="9"/>
  <c r="A68" i="9"/>
  <c r="D67" i="9"/>
  <c r="C67" i="9"/>
  <c r="B67" i="9"/>
  <c r="A67" i="9"/>
  <c r="D66" i="9"/>
  <c r="C66" i="9"/>
  <c r="B66" i="9"/>
  <c r="A66" i="9"/>
  <c r="D65" i="9"/>
  <c r="C65" i="9"/>
  <c r="B65" i="9"/>
  <c r="A65" i="9"/>
  <c r="D64" i="9"/>
  <c r="C64" i="9"/>
  <c r="B64" i="9"/>
  <c r="A64" i="9"/>
  <c r="D63" i="9"/>
  <c r="C63" i="9"/>
  <c r="B63" i="9"/>
  <c r="A63" i="9"/>
  <c r="D62" i="9"/>
  <c r="C62" i="9"/>
  <c r="B62" i="9"/>
  <c r="A62" i="9"/>
  <c r="D61" i="9"/>
  <c r="C61" i="9"/>
  <c r="B61" i="9"/>
  <c r="A61" i="9"/>
  <c r="D60" i="9"/>
  <c r="C60" i="9"/>
  <c r="B60" i="9"/>
  <c r="A60" i="9"/>
  <c r="D59" i="9"/>
  <c r="C59" i="9"/>
  <c r="B59" i="9"/>
  <c r="A59" i="9"/>
  <c r="D58" i="9"/>
  <c r="C58" i="9"/>
  <c r="B58" i="9"/>
  <c r="A58" i="9"/>
  <c r="D57" i="9"/>
  <c r="C57" i="9"/>
  <c r="B57" i="9"/>
  <c r="A57" i="9"/>
  <c r="D56" i="9"/>
  <c r="C56" i="9"/>
  <c r="B56" i="9"/>
  <c r="A56" i="9"/>
  <c r="D55" i="9"/>
  <c r="C55" i="9"/>
  <c r="B55" i="9"/>
  <c r="A55" i="9"/>
  <c r="D54" i="9"/>
  <c r="C54" i="9"/>
  <c r="B54" i="9"/>
  <c r="A54" i="9"/>
  <c r="D53" i="9"/>
  <c r="C53" i="9"/>
  <c r="B53" i="9"/>
  <c r="A53" i="9"/>
  <c r="D52" i="9"/>
  <c r="C52" i="9"/>
  <c r="B52" i="9"/>
  <c r="A52" i="9"/>
  <c r="D51" i="9"/>
  <c r="C51" i="9"/>
  <c r="B51" i="9"/>
  <c r="A51" i="9"/>
  <c r="D50" i="9"/>
  <c r="C50" i="9"/>
  <c r="B50" i="9"/>
  <c r="A50" i="9"/>
  <c r="D49" i="9"/>
  <c r="C49" i="9"/>
  <c r="B49" i="9"/>
  <c r="A49" i="9"/>
  <c r="D48" i="9"/>
  <c r="C48" i="9"/>
  <c r="B48" i="9"/>
  <c r="A48" i="9"/>
  <c r="D47" i="9"/>
  <c r="C47" i="9"/>
  <c r="B47" i="9"/>
  <c r="A47" i="9"/>
  <c r="D46" i="9"/>
  <c r="C46" i="9"/>
  <c r="B46" i="9"/>
  <c r="A46" i="9"/>
  <c r="D45" i="9"/>
  <c r="C45" i="9"/>
  <c r="B45" i="9"/>
  <c r="A45" i="9"/>
  <c r="D44" i="9"/>
  <c r="C44" i="9"/>
  <c r="B44" i="9"/>
  <c r="A44" i="9"/>
  <c r="D43" i="9"/>
  <c r="C43" i="9"/>
  <c r="B43" i="9"/>
  <c r="A43" i="9"/>
  <c r="D42" i="9"/>
  <c r="C42" i="9"/>
  <c r="B42" i="9"/>
  <c r="A42" i="9"/>
  <c r="D41" i="9"/>
  <c r="C41" i="9"/>
  <c r="B41" i="9"/>
  <c r="A41" i="9"/>
  <c r="D40" i="9"/>
  <c r="C40" i="9"/>
  <c r="B40" i="9"/>
  <c r="A40" i="9"/>
  <c r="D39" i="9"/>
  <c r="C39" i="9"/>
  <c r="B39" i="9"/>
  <c r="A39" i="9"/>
  <c r="D38" i="9"/>
  <c r="C38" i="9"/>
  <c r="B38" i="9"/>
  <c r="A38" i="9"/>
  <c r="D37" i="9"/>
  <c r="C37" i="9"/>
  <c r="B37" i="9"/>
  <c r="A37" i="9"/>
  <c r="D36" i="9"/>
  <c r="C36" i="9"/>
  <c r="B36" i="9"/>
  <c r="A36" i="9"/>
  <c r="D35" i="9"/>
  <c r="C35" i="9"/>
  <c r="B35" i="9"/>
  <c r="A35" i="9"/>
  <c r="D34" i="9"/>
  <c r="C34" i="9"/>
  <c r="B34" i="9"/>
  <c r="A34" i="9"/>
  <c r="D33" i="9"/>
  <c r="C33" i="9"/>
  <c r="B33" i="9"/>
  <c r="A33" i="9"/>
  <c r="D32" i="9"/>
  <c r="C32" i="9"/>
  <c r="B32" i="9"/>
  <c r="A32" i="9"/>
  <c r="D31" i="9"/>
  <c r="C31" i="9"/>
  <c r="B31" i="9"/>
  <c r="A31" i="9"/>
  <c r="D30" i="9"/>
  <c r="C30" i="9"/>
  <c r="B30" i="9"/>
  <c r="A30" i="9"/>
  <c r="D29" i="9"/>
  <c r="C29" i="9"/>
  <c r="B29" i="9"/>
  <c r="A29" i="9"/>
  <c r="D28" i="9"/>
  <c r="C28" i="9"/>
  <c r="B28" i="9"/>
  <c r="A28" i="9"/>
  <c r="D27" i="9"/>
  <c r="C27" i="9"/>
  <c r="B27" i="9"/>
  <c r="A27" i="9"/>
  <c r="D26" i="9"/>
  <c r="C26" i="9"/>
  <c r="B26" i="9"/>
  <c r="A26" i="9"/>
  <c r="D25" i="9"/>
  <c r="C25" i="9"/>
  <c r="B25" i="9"/>
  <c r="A25" i="9"/>
  <c r="D24" i="9"/>
  <c r="C24" i="9"/>
  <c r="B24" i="9"/>
  <c r="A24" i="9"/>
  <c r="D23" i="9"/>
  <c r="C23" i="9"/>
  <c r="B23" i="9"/>
  <c r="A23" i="9"/>
  <c r="D22" i="9"/>
  <c r="C22" i="9"/>
  <c r="B22" i="9"/>
  <c r="A22" i="9"/>
  <c r="D21" i="9"/>
  <c r="C21" i="9"/>
  <c r="B21" i="9"/>
  <c r="A21" i="9"/>
  <c r="D20" i="9"/>
  <c r="C20" i="9"/>
  <c r="B20" i="9"/>
  <c r="A20" i="9"/>
  <c r="D19" i="9"/>
  <c r="C19" i="9"/>
  <c r="B19" i="9"/>
  <c r="A19" i="9"/>
  <c r="D18" i="9"/>
  <c r="C18" i="9"/>
  <c r="B18" i="9"/>
  <c r="A18" i="9"/>
  <c r="D17" i="9"/>
  <c r="C17" i="9"/>
  <c r="B17" i="9"/>
  <c r="A17" i="9"/>
  <c r="D16" i="9"/>
  <c r="C16" i="9"/>
  <c r="B16" i="9"/>
  <c r="A16" i="9"/>
  <c r="D15" i="9"/>
  <c r="C15" i="9"/>
  <c r="B15" i="9"/>
  <c r="A15" i="9"/>
  <c r="D14" i="9"/>
  <c r="C14" i="9"/>
  <c r="B14" i="9"/>
  <c r="A14" i="9"/>
  <c r="D13" i="9"/>
  <c r="C13" i="9"/>
  <c r="B13" i="9"/>
  <c r="A13" i="9"/>
  <c r="D12" i="9"/>
  <c r="C12" i="9"/>
  <c r="B12" i="9"/>
  <c r="A12" i="9"/>
  <c r="D11" i="9"/>
  <c r="C11" i="9"/>
  <c r="B11" i="9"/>
  <c r="A11" i="9"/>
  <c r="D10" i="9"/>
  <c r="C10" i="9"/>
  <c r="B10" i="9"/>
  <c r="A10" i="9"/>
  <c r="D9" i="9"/>
  <c r="C9" i="9"/>
  <c r="B9" i="9"/>
  <c r="A9" i="9"/>
  <c r="D8" i="9"/>
  <c r="C8" i="9"/>
  <c r="B8" i="9"/>
  <c r="A8" i="9"/>
  <c r="D7" i="9"/>
  <c r="C7" i="9"/>
  <c r="B7" i="9"/>
  <c r="A7" i="9"/>
  <c r="D6" i="9"/>
  <c r="C6" i="9"/>
  <c r="B6" i="9"/>
  <c r="A6" i="9"/>
  <c r="D5" i="9"/>
  <c r="C5" i="9"/>
  <c r="B5" i="9"/>
  <c r="A5" i="9"/>
  <c r="D4" i="9"/>
  <c r="C4" i="9"/>
  <c r="B4" i="9"/>
  <c r="A4" i="9"/>
  <c r="D140" i="8"/>
  <c r="C140" i="8"/>
  <c r="B140" i="8"/>
  <c r="A140" i="8"/>
  <c r="D139" i="8"/>
  <c r="C139" i="8"/>
  <c r="B139" i="8"/>
  <c r="A139" i="8"/>
  <c r="D138" i="8"/>
  <c r="C138" i="8"/>
  <c r="B138" i="8"/>
  <c r="A138" i="8"/>
  <c r="D137" i="8"/>
  <c r="C137" i="8"/>
  <c r="B137" i="8"/>
  <c r="A137" i="8"/>
  <c r="D136" i="8"/>
  <c r="C136" i="8"/>
  <c r="B136" i="8"/>
  <c r="A136" i="8"/>
  <c r="D135" i="8"/>
  <c r="C135" i="8"/>
  <c r="B135" i="8"/>
  <c r="A135" i="8"/>
  <c r="D134" i="8"/>
  <c r="C134" i="8"/>
  <c r="B134" i="8"/>
  <c r="A134" i="8"/>
  <c r="D133" i="8"/>
  <c r="C133" i="8"/>
  <c r="B133" i="8"/>
  <c r="A133" i="8"/>
  <c r="D132" i="8"/>
  <c r="C132" i="8"/>
  <c r="B132" i="8"/>
  <c r="A132" i="8"/>
  <c r="D131" i="8"/>
  <c r="C131" i="8"/>
  <c r="B131" i="8"/>
  <c r="A131" i="8"/>
  <c r="D130" i="8"/>
  <c r="C130" i="8"/>
  <c r="B130" i="8"/>
  <c r="A130" i="8"/>
  <c r="D129" i="8"/>
  <c r="C129" i="8"/>
  <c r="B129" i="8"/>
  <c r="A129" i="8"/>
  <c r="D128" i="8"/>
  <c r="C128" i="8"/>
  <c r="B128" i="8"/>
  <c r="A128" i="8"/>
  <c r="D127" i="8"/>
  <c r="C127" i="8"/>
  <c r="B127" i="8"/>
  <c r="A127" i="8"/>
  <c r="D126" i="8"/>
  <c r="C126" i="8"/>
  <c r="B126" i="8"/>
  <c r="A126" i="8"/>
  <c r="D125" i="8"/>
  <c r="C125" i="8"/>
  <c r="B125" i="8"/>
  <c r="A125" i="8"/>
  <c r="D124" i="8"/>
  <c r="C124" i="8"/>
  <c r="B124" i="8"/>
  <c r="A124" i="8"/>
  <c r="D123" i="8"/>
  <c r="C123" i="8"/>
  <c r="B123" i="8"/>
  <c r="A123" i="8"/>
  <c r="D122" i="8"/>
  <c r="C122" i="8"/>
  <c r="B122" i="8"/>
  <c r="A122" i="8"/>
  <c r="D121" i="8"/>
  <c r="C121" i="8"/>
  <c r="B121" i="8"/>
  <c r="A121" i="8"/>
  <c r="D120" i="8"/>
  <c r="C120" i="8"/>
  <c r="B120" i="8"/>
  <c r="A120" i="8"/>
  <c r="D119" i="8"/>
  <c r="C119" i="8"/>
  <c r="B119" i="8"/>
  <c r="A119" i="8"/>
  <c r="D118" i="8"/>
  <c r="C118" i="8"/>
  <c r="B118" i="8"/>
  <c r="A118" i="8"/>
  <c r="D117" i="8"/>
  <c r="C117" i="8"/>
  <c r="B117" i="8"/>
  <c r="A117" i="8"/>
  <c r="D116" i="8"/>
  <c r="C116" i="8"/>
  <c r="B116" i="8"/>
  <c r="A116" i="8"/>
  <c r="D115" i="8"/>
  <c r="C115" i="8"/>
  <c r="B115" i="8"/>
  <c r="A115" i="8"/>
  <c r="D114" i="8"/>
  <c r="C114" i="8"/>
  <c r="B114" i="8"/>
  <c r="A114" i="8"/>
  <c r="D113" i="8"/>
  <c r="C113" i="8"/>
  <c r="B113" i="8"/>
  <c r="A113" i="8"/>
  <c r="D112" i="8"/>
  <c r="C112" i="8"/>
  <c r="B112" i="8"/>
  <c r="A112" i="8"/>
  <c r="D111" i="8"/>
  <c r="C111" i="8"/>
  <c r="B111" i="8"/>
  <c r="A111" i="8"/>
  <c r="D110" i="8"/>
  <c r="C110" i="8"/>
  <c r="B110" i="8"/>
  <c r="A110" i="8"/>
  <c r="D109" i="8"/>
  <c r="C109" i="8"/>
  <c r="B109" i="8"/>
  <c r="A109" i="8"/>
  <c r="D108" i="8"/>
  <c r="C108" i="8"/>
  <c r="B108" i="8"/>
  <c r="A108" i="8"/>
  <c r="D107" i="8"/>
  <c r="C107" i="8"/>
  <c r="B107" i="8"/>
  <c r="A107" i="8"/>
  <c r="D106" i="8"/>
  <c r="C106" i="8"/>
  <c r="B106" i="8"/>
  <c r="A106" i="8"/>
  <c r="D105" i="8"/>
  <c r="C105" i="8"/>
  <c r="B105" i="8"/>
  <c r="A105" i="8"/>
  <c r="D104" i="8"/>
  <c r="C104" i="8"/>
  <c r="B104" i="8"/>
  <c r="A104" i="8"/>
  <c r="D103" i="8"/>
  <c r="C103" i="8"/>
  <c r="B103" i="8"/>
  <c r="A103" i="8"/>
  <c r="D102" i="8"/>
  <c r="C102" i="8"/>
  <c r="B102" i="8"/>
  <c r="A102" i="8"/>
  <c r="D101" i="8"/>
  <c r="C101" i="8"/>
  <c r="B101" i="8"/>
  <c r="A101" i="8"/>
  <c r="D100" i="8"/>
  <c r="C100" i="8"/>
  <c r="B100" i="8"/>
  <c r="A100" i="8"/>
  <c r="D99" i="8"/>
  <c r="C99" i="8"/>
  <c r="B99" i="8"/>
  <c r="A99" i="8"/>
  <c r="D98" i="8"/>
  <c r="C98" i="8"/>
  <c r="B98" i="8"/>
  <c r="A98" i="8"/>
  <c r="D97" i="8"/>
  <c r="C97" i="8"/>
  <c r="B97" i="8"/>
  <c r="A97" i="8"/>
  <c r="D96" i="8"/>
  <c r="C96" i="8"/>
  <c r="B96" i="8"/>
  <c r="A96" i="8"/>
  <c r="D95" i="8"/>
  <c r="C95" i="8"/>
  <c r="B95" i="8"/>
  <c r="A95" i="8"/>
  <c r="D94" i="8"/>
  <c r="C94" i="8"/>
  <c r="B94" i="8"/>
  <c r="A94" i="8"/>
  <c r="D93" i="8"/>
  <c r="C93" i="8"/>
  <c r="B93" i="8"/>
  <c r="A93" i="8"/>
  <c r="D92" i="8"/>
  <c r="C92" i="8"/>
  <c r="B92" i="8"/>
  <c r="A92" i="8"/>
  <c r="D91" i="8"/>
  <c r="C91" i="8"/>
  <c r="B91" i="8"/>
  <c r="A91" i="8"/>
  <c r="D90" i="8"/>
  <c r="C90" i="8"/>
  <c r="B90" i="8"/>
  <c r="A90" i="8"/>
  <c r="D89" i="8"/>
  <c r="C89" i="8"/>
  <c r="B89" i="8"/>
  <c r="A89" i="8"/>
  <c r="D88" i="8"/>
  <c r="C88" i="8"/>
  <c r="B88" i="8"/>
  <c r="A88" i="8"/>
  <c r="D87" i="8"/>
  <c r="C87" i="8"/>
  <c r="B87" i="8"/>
  <c r="A87" i="8"/>
  <c r="D86" i="8"/>
  <c r="C86" i="8"/>
  <c r="B86" i="8"/>
  <c r="A86" i="8"/>
  <c r="D85" i="8"/>
  <c r="C85" i="8"/>
  <c r="B85" i="8"/>
  <c r="A85" i="8"/>
  <c r="D84" i="8"/>
  <c r="C84" i="8"/>
  <c r="B84" i="8"/>
  <c r="A84" i="8"/>
  <c r="D83" i="8"/>
  <c r="C83" i="8"/>
  <c r="B83" i="8"/>
  <c r="A83" i="8"/>
  <c r="D82" i="8"/>
  <c r="C82" i="8"/>
  <c r="B82" i="8"/>
  <c r="A82" i="8"/>
  <c r="D81" i="8"/>
  <c r="C81" i="8"/>
  <c r="B81" i="8"/>
  <c r="A81" i="8"/>
  <c r="D80" i="8"/>
  <c r="C80" i="8"/>
  <c r="B80" i="8"/>
  <c r="A80" i="8"/>
  <c r="D79" i="8"/>
  <c r="C79" i="8"/>
  <c r="B79" i="8"/>
  <c r="A79" i="8"/>
  <c r="D78" i="8"/>
  <c r="C78" i="8"/>
  <c r="B78" i="8"/>
  <c r="A78" i="8"/>
  <c r="D77" i="8"/>
  <c r="C77" i="8"/>
  <c r="B77" i="8"/>
  <c r="A77" i="8"/>
  <c r="D76" i="8"/>
  <c r="C76" i="8"/>
  <c r="B76" i="8"/>
  <c r="A76" i="8"/>
  <c r="D75" i="8"/>
  <c r="C75" i="8"/>
  <c r="B75" i="8"/>
  <c r="A75" i="8"/>
  <c r="D74" i="8"/>
  <c r="C74" i="8"/>
  <c r="B74" i="8"/>
  <c r="A74" i="8"/>
  <c r="D73" i="8"/>
  <c r="C73" i="8"/>
  <c r="B73" i="8"/>
  <c r="A73" i="8"/>
  <c r="D72" i="8"/>
  <c r="C72" i="8"/>
  <c r="B72" i="8"/>
  <c r="A72" i="8"/>
  <c r="D71" i="8"/>
  <c r="C71" i="8"/>
  <c r="B71" i="8"/>
  <c r="A71" i="8"/>
  <c r="D70" i="8"/>
  <c r="C70" i="8"/>
  <c r="B70" i="8"/>
  <c r="A70" i="8"/>
  <c r="D69" i="8"/>
  <c r="C69" i="8"/>
  <c r="B69" i="8"/>
  <c r="A69" i="8"/>
  <c r="D68" i="8"/>
  <c r="C68" i="8"/>
  <c r="B68" i="8"/>
  <c r="A68" i="8"/>
  <c r="D67" i="8"/>
  <c r="C67" i="8"/>
  <c r="B67" i="8"/>
  <c r="A67" i="8"/>
  <c r="D66" i="8"/>
  <c r="C66" i="8"/>
  <c r="B66" i="8"/>
  <c r="A66" i="8"/>
  <c r="D65" i="8"/>
  <c r="C65" i="8"/>
  <c r="B65" i="8"/>
  <c r="A65" i="8"/>
  <c r="D64" i="8"/>
  <c r="C64" i="8"/>
  <c r="B64" i="8"/>
  <c r="A64" i="8"/>
  <c r="D63" i="8"/>
  <c r="C63" i="8"/>
  <c r="B63" i="8"/>
  <c r="A63" i="8"/>
  <c r="D62" i="8"/>
  <c r="C62" i="8"/>
  <c r="B62" i="8"/>
  <c r="A62" i="8"/>
  <c r="D61" i="8"/>
  <c r="C61" i="8"/>
  <c r="B61" i="8"/>
  <c r="A61" i="8"/>
  <c r="D60" i="8"/>
  <c r="C60" i="8"/>
  <c r="B60" i="8"/>
  <c r="A60" i="8"/>
  <c r="D59" i="8"/>
  <c r="C59" i="8"/>
  <c r="B59" i="8"/>
  <c r="A59" i="8"/>
  <c r="D58" i="8"/>
  <c r="C58" i="8"/>
  <c r="B58" i="8"/>
  <c r="A58" i="8"/>
  <c r="D57" i="8"/>
  <c r="C57" i="8"/>
  <c r="B57" i="8"/>
  <c r="A57" i="8"/>
  <c r="D56" i="8"/>
  <c r="C56" i="8"/>
  <c r="B56" i="8"/>
  <c r="A56" i="8"/>
  <c r="D55" i="8"/>
  <c r="C55" i="8"/>
  <c r="B55" i="8"/>
  <c r="A55" i="8"/>
  <c r="D54" i="8"/>
  <c r="C54" i="8"/>
  <c r="B54" i="8"/>
  <c r="A54" i="8"/>
  <c r="D53" i="8"/>
  <c r="C53" i="8"/>
  <c r="B53" i="8"/>
  <c r="A53" i="8"/>
  <c r="D52" i="8"/>
  <c r="C52" i="8"/>
  <c r="B52" i="8"/>
  <c r="A52" i="8"/>
  <c r="D51" i="8"/>
  <c r="C51" i="8"/>
  <c r="B51" i="8"/>
  <c r="A51" i="8"/>
  <c r="D50" i="8"/>
  <c r="C50" i="8"/>
  <c r="B50" i="8"/>
  <c r="A50" i="8"/>
  <c r="D49" i="8"/>
  <c r="C49" i="8"/>
  <c r="B49" i="8"/>
  <c r="A49" i="8"/>
  <c r="D48" i="8"/>
  <c r="C48" i="8"/>
  <c r="B48" i="8"/>
  <c r="A48" i="8"/>
  <c r="D47" i="8"/>
  <c r="C47" i="8"/>
  <c r="B47" i="8"/>
  <c r="A47" i="8"/>
  <c r="D46" i="8"/>
  <c r="C46" i="8"/>
  <c r="B46" i="8"/>
  <c r="A46" i="8"/>
  <c r="D45" i="8"/>
  <c r="C45" i="8"/>
  <c r="B45" i="8"/>
  <c r="A45" i="8"/>
  <c r="D44" i="8"/>
  <c r="C44" i="8"/>
  <c r="B44" i="8"/>
  <c r="A44" i="8"/>
  <c r="D43" i="8"/>
  <c r="C43" i="8"/>
  <c r="B43" i="8"/>
  <c r="A43" i="8"/>
  <c r="D42" i="8"/>
  <c r="C42" i="8"/>
  <c r="B42" i="8"/>
  <c r="A42" i="8"/>
  <c r="D41" i="8"/>
  <c r="C41" i="8"/>
  <c r="B41" i="8"/>
  <c r="A41" i="8"/>
  <c r="D40" i="8"/>
  <c r="C40" i="8"/>
  <c r="B40" i="8"/>
  <c r="A40" i="8"/>
  <c r="D39" i="8"/>
  <c r="C39" i="8"/>
  <c r="B39" i="8"/>
  <c r="A39" i="8"/>
  <c r="D38" i="8"/>
  <c r="C38" i="8"/>
  <c r="B38" i="8"/>
  <c r="A38" i="8"/>
  <c r="D37" i="8"/>
  <c r="C37" i="8"/>
  <c r="B37" i="8"/>
  <c r="A37" i="8"/>
  <c r="D36" i="8"/>
  <c r="C36" i="8"/>
  <c r="B36" i="8"/>
  <c r="A36" i="8"/>
  <c r="D35" i="8"/>
  <c r="C35" i="8"/>
  <c r="B35" i="8"/>
  <c r="A35" i="8"/>
  <c r="D34" i="8"/>
  <c r="C34" i="8"/>
  <c r="B34" i="8"/>
  <c r="A34" i="8"/>
  <c r="D33" i="8"/>
  <c r="C33" i="8"/>
  <c r="B33" i="8"/>
  <c r="A33" i="8"/>
  <c r="D32" i="8"/>
  <c r="C32" i="8"/>
  <c r="B32" i="8"/>
  <c r="A32" i="8"/>
  <c r="D31" i="8"/>
  <c r="C31" i="8"/>
  <c r="B31" i="8"/>
  <c r="A31" i="8"/>
  <c r="D30" i="8"/>
  <c r="C30" i="8"/>
  <c r="B30" i="8"/>
  <c r="A30" i="8"/>
  <c r="D29" i="8"/>
  <c r="C29" i="8"/>
  <c r="B29" i="8"/>
  <c r="A29" i="8"/>
  <c r="D28" i="8"/>
  <c r="C28" i="8"/>
  <c r="B28" i="8"/>
  <c r="A28" i="8"/>
  <c r="D27" i="8"/>
  <c r="C27" i="8"/>
  <c r="B27" i="8"/>
  <c r="A27" i="8"/>
  <c r="D26" i="8"/>
  <c r="C26" i="8"/>
  <c r="B26" i="8"/>
  <c r="A26" i="8"/>
  <c r="D25" i="8"/>
  <c r="C25" i="8"/>
  <c r="B25" i="8"/>
  <c r="A25" i="8"/>
  <c r="D24" i="8"/>
  <c r="C24" i="8"/>
  <c r="B24" i="8"/>
  <c r="A24" i="8"/>
  <c r="D23" i="8"/>
  <c r="C23" i="8"/>
  <c r="B23" i="8"/>
  <c r="A23" i="8"/>
  <c r="D22" i="8"/>
  <c r="C22" i="8"/>
  <c r="B22" i="8"/>
  <c r="A22" i="8"/>
  <c r="D21" i="8"/>
  <c r="C21" i="8"/>
  <c r="B21" i="8"/>
  <c r="A21" i="8"/>
  <c r="D20" i="8"/>
  <c r="C20" i="8"/>
  <c r="B20" i="8"/>
  <c r="A20" i="8"/>
  <c r="D19" i="8"/>
  <c r="C19" i="8"/>
  <c r="B19" i="8"/>
  <c r="A19" i="8"/>
  <c r="D18" i="8"/>
  <c r="C18" i="8"/>
  <c r="B18" i="8"/>
  <c r="A18" i="8"/>
  <c r="D17" i="8"/>
  <c r="C17" i="8"/>
  <c r="B17" i="8"/>
  <c r="A17" i="8"/>
  <c r="D16" i="8"/>
  <c r="C16" i="8"/>
  <c r="B16" i="8"/>
  <c r="A16" i="8"/>
  <c r="D15" i="8"/>
  <c r="C15" i="8"/>
  <c r="B15" i="8"/>
  <c r="A15" i="8"/>
  <c r="D14" i="8"/>
  <c r="C14" i="8"/>
  <c r="B14" i="8"/>
  <c r="A14" i="8"/>
  <c r="D13" i="8"/>
  <c r="C13" i="8"/>
  <c r="B13" i="8"/>
  <c r="A13" i="8"/>
  <c r="D12" i="8"/>
  <c r="C12" i="8"/>
  <c r="B12" i="8"/>
  <c r="A12" i="8"/>
  <c r="D11" i="8"/>
  <c r="C11" i="8"/>
  <c r="B11" i="8"/>
  <c r="A11" i="8"/>
  <c r="D10" i="8"/>
  <c r="C10" i="8"/>
  <c r="B10" i="8"/>
  <c r="A10" i="8"/>
  <c r="D9" i="8"/>
  <c r="C9" i="8"/>
  <c r="B9" i="8"/>
  <c r="A9" i="8"/>
  <c r="D8" i="8"/>
  <c r="C8" i="8"/>
  <c r="B8" i="8"/>
  <c r="A8" i="8"/>
  <c r="D7" i="8"/>
  <c r="C7" i="8"/>
  <c r="B7" i="8"/>
  <c r="A7" i="8"/>
  <c r="D6" i="8"/>
  <c r="C6" i="8"/>
  <c r="B6" i="8"/>
  <c r="A6" i="8"/>
  <c r="D5" i="8"/>
  <c r="C5" i="8"/>
  <c r="B5" i="8"/>
  <c r="A5" i="8"/>
  <c r="D4" i="8"/>
  <c r="C4" i="8"/>
  <c r="B4" i="8"/>
  <c r="A4" i="8"/>
  <c r="D140" i="7"/>
  <c r="C140" i="7"/>
  <c r="B140" i="7"/>
  <c r="A140" i="7"/>
  <c r="D139" i="7"/>
  <c r="C139" i="7"/>
  <c r="B139" i="7"/>
  <c r="A139" i="7"/>
  <c r="D138" i="7"/>
  <c r="C138" i="7"/>
  <c r="B138" i="7"/>
  <c r="A138" i="7"/>
  <c r="D137" i="7"/>
  <c r="C137" i="7"/>
  <c r="B137" i="7"/>
  <c r="A137" i="7"/>
  <c r="D136" i="7"/>
  <c r="C136" i="7"/>
  <c r="B136" i="7"/>
  <c r="A136" i="7"/>
  <c r="D135" i="7"/>
  <c r="C135" i="7"/>
  <c r="B135" i="7"/>
  <c r="A135" i="7"/>
  <c r="D134" i="7"/>
  <c r="C134" i="7"/>
  <c r="B134" i="7"/>
  <c r="A134" i="7"/>
  <c r="D133" i="7"/>
  <c r="C133" i="7"/>
  <c r="B133" i="7"/>
  <c r="A133" i="7"/>
  <c r="D132" i="7"/>
  <c r="C132" i="7"/>
  <c r="B132" i="7"/>
  <c r="A132" i="7"/>
  <c r="D131" i="7"/>
  <c r="C131" i="7"/>
  <c r="B131" i="7"/>
  <c r="A131" i="7"/>
  <c r="D130" i="7"/>
  <c r="C130" i="7"/>
  <c r="B130" i="7"/>
  <c r="A130" i="7"/>
  <c r="D129" i="7"/>
  <c r="C129" i="7"/>
  <c r="B129" i="7"/>
  <c r="A129" i="7"/>
  <c r="D128" i="7"/>
  <c r="C128" i="7"/>
  <c r="B128" i="7"/>
  <c r="A128" i="7"/>
  <c r="D127" i="7"/>
  <c r="C127" i="7"/>
  <c r="B127" i="7"/>
  <c r="A127" i="7"/>
  <c r="D126" i="7"/>
  <c r="C126" i="7"/>
  <c r="B126" i="7"/>
  <c r="A126" i="7"/>
  <c r="D125" i="7"/>
  <c r="C125" i="7"/>
  <c r="B125" i="7"/>
  <c r="A125" i="7"/>
  <c r="D124" i="7"/>
  <c r="C124" i="7"/>
  <c r="B124" i="7"/>
  <c r="A124" i="7"/>
  <c r="D123" i="7"/>
  <c r="C123" i="7"/>
  <c r="B123" i="7"/>
  <c r="A123" i="7"/>
  <c r="D122" i="7"/>
  <c r="C122" i="7"/>
  <c r="B122" i="7"/>
  <c r="A122" i="7"/>
  <c r="D121" i="7"/>
  <c r="C121" i="7"/>
  <c r="B121" i="7"/>
  <c r="A121" i="7"/>
  <c r="D120" i="7"/>
  <c r="C120" i="7"/>
  <c r="B120" i="7"/>
  <c r="A120" i="7"/>
  <c r="D119" i="7"/>
  <c r="C119" i="7"/>
  <c r="B119" i="7"/>
  <c r="A119" i="7"/>
  <c r="D118" i="7"/>
  <c r="C118" i="7"/>
  <c r="B118" i="7"/>
  <c r="A118" i="7"/>
  <c r="D117" i="7"/>
  <c r="C117" i="7"/>
  <c r="B117" i="7"/>
  <c r="A117" i="7"/>
  <c r="D116" i="7"/>
  <c r="C116" i="7"/>
  <c r="B116" i="7"/>
  <c r="A116" i="7"/>
  <c r="D115" i="7"/>
  <c r="C115" i="7"/>
  <c r="B115" i="7"/>
  <c r="A115" i="7"/>
  <c r="D114" i="7"/>
  <c r="C114" i="7"/>
  <c r="B114" i="7"/>
  <c r="A114" i="7"/>
  <c r="D113" i="7"/>
  <c r="C113" i="7"/>
  <c r="B113" i="7"/>
  <c r="A113" i="7"/>
  <c r="D112" i="7"/>
  <c r="C112" i="7"/>
  <c r="B112" i="7"/>
  <c r="A112" i="7"/>
  <c r="D111" i="7"/>
  <c r="C111" i="7"/>
  <c r="B111" i="7"/>
  <c r="A111" i="7"/>
  <c r="D110" i="7"/>
  <c r="C110" i="7"/>
  <c r="B110" i="7"/>
  <c r="A110" i="7"/>
  <c r="D109" i="7"/>
  <c r="C109" i="7"/>
  <c r="B109" i="7"/>
  <c r="A109" i="7"/>
  <c r="D108" i="7"/>
  <c r="C108" i="7"/>
  <c r="B108" i="7"/>
  <c r="A108" i="7"/>
  <c r="D107" i="7"/>
  <c r="C107" i="7"/>
  <c r="B107" i="7"/>
  <c r="A107" i="7"/>
  <c r="D106" i="7"/>
  <c r="C106" i="7"/>
  <c r="B106" i="7"/>
  <c r="A106" i="7"/>
  <c r="D105" i="7"/>
  <c r="C105" i="7"/>
  <c r="B105" i="7"/>
  <c r="A105" i="7"/>
  <c r="D104" i="7"/>
  <c r="C104" i="7"/>
  <c r="B104" i="7"/>
  <c r="A104" i="7"/>
  <c r="D103" i="7"/>
  <c r="C103" i="7"/>
  <c r="B103" i="7"/>
  <c r="A103" i="7"/>
  <c r="D102" i="7"/>
  <c r="C102" i="7"/>
  <c r="B102" i="7"/>
  <c r="A102" i="7"/>
  <c r="D101" i="7"/>
  <c r="C101" i="7"/>
  <c r="B101" i="7"/>
  <c r="A101" i="7"/>
  <c r="D100" i="7"/>
  <c r="C100" i="7"/>
  <c r="B100" i="7"/>
  <c r="A100" i="7"/>
  <c r="D99" i="7"/>
  <c r="C99" i="7"/>
  <c r="B99" i="7"/>
  <c r="A99" i="7"/>
  <c r="D98" i="7"/>
  <c r="C98" i="7"/>
  <c r="B98" i="7"/>
  <c r="A98" i="7"/>
  <c r="D97" i="7"/>
  <c r="C97" i="7"/>
  <c r="B97" i="7"/>
  <c r="A97" i="7"/>
  <c r="D96" i="7"/>
  <c r="C96" i="7"/>
  <c r="B96" i="7"/>
  <c r="A96" i="7"/>
  <c r="D95" i="7"/>
  <c r="C95" i="7"/>
  <c r="B95" i="7"/>
  <c r="A95" i="7"/>
  <c r="D94" i="7"/>
  <c r="C94" i="7"/>
  <c r="B94" i="7"/>
  <c r="A94" i="7"/>
  <c r="D93" i="7"/>
  <c r="C93" i="7"/>
  <c r="B93" i="7"/>
  <c r="A93" i="7"/>
  <c r="D92" i="7"/>
  <c r="C92" i="7"/>
  <c r="B92" i="7"/>
  <c r="A92" i="7"/>
  <c r="D91" i="7"/>
  <c r="C91" i="7"/>
  <c r="B91" i="7"/>
  <c r="A91" i="7"/>
  <c r="D90" i="7"/>
  <c r="C90" i="7"/>
  <c r="B90" i="7"/>
  <c r="A90" i="7"/>
  <c r="D89" i="7"/>
  <c r="C89" i="7"/>
  <c r="B89" i="7"/>
  <c r="A89" i="7"/>
  <c r="D88" i="7"/>
  <c r="C88" i="7"/>
  <c r="B88" i="7"/>
  <c r="A88" i="7"/>
  <c r="D87" i="7"/>
  <c r="C87" i="7"/>
  <c r="B87" i="7"/>
  <c r="A87" i="7"/>
  <c r="D86" i="7"/>
  <c r="C86" i="7"/>
  <c r="B86" i="7"/>
  <c r="A86" i="7"/>
  <c r="D85" i="7"/>
  <c r="C85" i="7"/>
  <c r="B85" i="7"/>
  <c r="A85" i="7"/>
  <c r="D84" i="7"/>
  <c r="C84" i="7"/>
  <c r="B84" i="7"/>
  <c r="A84" i="7"/>
  <c r="D83" i="7"/>
  <c r="C83" i="7"/>
  <c r="B83" i="7"/>
  <c r="A83" i="7"/>
  <c r="D82" i="7"/>
  <c r="C82" i="7"/>
  <c r="B82" i="7"/>
  <c r="A82" i="7"/>
  <c r="D81" i="7"/>
  <c r="C81" i="7"/>
  <c r="B81" i="7"/>
  <c r="A81" i="7"/>
  <c r="D80" i="7"/>
  <c r="C80" i="7"/>
  <c r="B80" i="7"/>
  <c r="A80" i="7"/>
  <c r="D79" i="7"/>
  <c r="C79" i="7"/>
  <c r="B79" i="7"/>
  <c r="A79" i="7"/>
  <c r="D78" i="7"/>
  <c r="C78" i="7"/>
  <c r="B78" i="7"/>
  <c r="A78" i="7"/>
  <c r="D77" i="7"/>
  <c r="C77" i="7"/>
  <c r="B77" i="7"/>
  <c r="A77" i="7"/>
  <c r="D76" i="7"/>
  <c r="C76" i="7"/>
  <c r="B76" i="7"/>
  <c r="A76" i="7"/>
  <c r="D75" i="7"/>
  <c r="C75" i="7"/>
  <c r="B75" i="7"/>
  <c r="A75" i="7"/>
  <c r="D74" i="7"/>
  <c r="C74" i="7"/>
  <c r="B74" i="7"/>
  <c r="A74" i="7"/>
  <c r="D73" i="7"/>
  <c r="C73" i="7"/>
  <c r="B73" i="7"/>
  <c r="A73" i="7"/>
  <c r="D72" i="7"/>
  <c r="C72" i="7"/>
  <c r="B72" i="7"/>
  <c r="A72" i="7"/>
  <c r="D71" i="7"/>
  <c r="C71" i="7"/>
  <c r="B71" i="7"/>
  <c r="A71" i="7"/>
  <c r="D70" i="7"/>
  <c r="C70" i="7"/>
  <c r="B70" i="7"/>
  <c r="A70" i="7"/>
  <c r="D69" i="7"/>
  <c r="C69" i="7"/>
  <c r="B69" i="7"/>
  <c r="A69" i="7"/>
  <c r="D68" i="7"/>
  <c r="C68" i="7"/>
  <c r="B68" i="7"/>
  <c r="A68" i="7"/>
  <c r="D67" i="7"/>
  <c r="C67" i="7"/>
  <c r="B67" i="7"/>
  <c r="A67" i="7"/>
  <c r="D66" i="7"/>
  <c r="C66" i="7"/>
  <c r="B66" i="7"/>
  <c r="A66" i="7"/>
  <c r="D65" i="7"/>
  <c r="C65" i="7"/>
  <c r="B65" i="7"/>
  <c r="A65" i="7"/>
  <c r="D64" i="7"/>
  <c r="C64" i="7"/>
  <c r="B64" i="7"/>
  <c r="A64" i="7"/>
  <c r="D63" i="7"/>
  <c r="C63" i="7"/>
  <c r="B63" i="7"/>
  <c r="A63" i="7"/>
  <c r="D62" i="7"/>
  <c r="C62" i="7"/>
  <c r="B62" i="7"/>
  <c r="A62" i="7"/>
  <c r="D61" i="7"/>
  <c r="C61" i="7"/>
  <c r="B61" i="7"/>
  <c r="A61" i="7"/>
  <c r="D60" i="7"/>
  <c r="C60" i="7"/>
  <c r="B60" i="7"/>
  <c r="A60" i="7"/>
  <c r="D59" i="7"/>
  <c r="C59" i="7"/>
  <c r="B59" i="7"/>
  <c r="A59" i="7"/>
  <c r="D58" i="7"/>
  <c r="C58" i="7"/>
  <c r="B58" i="7"/>
  <c r="A58" i="7"/>
  <c r="D57" i="7"/>
  <c r="C57" i="7"/>
  <c r="B57" i="7"/>
  <c r="A57" i="7"/>
  <c r="D56" i="7"/>
  <c r="C56" i="7"/>
  <c r="B56" i="7"/>
  <c r="A56" i="7"/>
  <c r="D55" i="7"/>
  <c r="C55" i="7"/>
  <c r="B55" i="7"/>
  <c r="A55" i="7"/>
  <c r="D54" i="7"/>
  <c r="C54" i="7"/>
  <c r="B54" i="7"/>
  <c r="A54" i="7"/>
  <c r="D53" i="7"/>
  <c r="C53" i="7"/>
  <c r="B53" i="7"/>
  <c r="A53" i="7"/>
  <c r="D52" i="7"/>
  <c r="C52" i="7"/>
  <c r="B52" i="7"/>
  <c r="A52" i="7"/>
  <c r="D51" i="7"/>
  <c r="C51" i="7"/>
  <c r="B51" i="7"/>
  <c r="A51" i="7"/>
  <c r="D50" i="7"/>
  <c r="C50" i="7"/>
  <c r="B50" i="7"/>
  <c r="A50" i="7"/>
  <c r="D49" i="7"/>
  <c r="C49" i="7"/>
  <c r="B49" i="7"/>
  <c r="A49" i="7"/>
  <c r="D48" i="7"/>
  <c r="C48" i="7"/>
  <c r="B48" i="7"/>
  <c r="A48" i="7"/>
  <c r="D47" i="7"/>
  <c r="C47" i="7"/>
  <c r="B47" i="7"/>
  <c r="A47" i="7"/>
  <c r="D46" i="7"/>
  <c r="C46" i="7"/>
  <c r="B46" i="7"/>
  <c r="A46" i="7"/>
  <c r="D45" i="7"/>
  <c r="C45" i="7"/>
  <c r="B45" i="7"/>
  <c r="A45" i="7"/>
  <c r="D44" i="7"/>
  <c r="C44" i="7"/>
  <c r="B44" i="7"/>
  <c r="A44" i="7"/>
  <c r="D43" i="7"/>
  <c r="C43" i="7"/>
  <c r="B43" i="7"/>
  <c r="A43" i="7"/>
  <c r="D42" i="7"/>
  <c r="C42" i="7"/>
  <c r="B42" i="7"/>
  <c r="A42" i="7"/>
  <c r="D41" i="7"/>
  <c r="C41" i="7"/>
  <c r="B41" i="7"/>
  <c r="A41" i="7"/>
  <c r="D40" i="7"/>
  <c r="C40" i="7"/>
  <c r="B40" i="7"/>
  <c r="A40" i="7"/>
  <c r="D39" i="7"/>
  <c r="C39" i="7"/>
  <c r="B39" i="7"/>
  <c r="A39" i="7"/>
  <c r="D38" i="7"/>
  <c r="C38" i="7"/>
  <c r="B38" i="7"/>
  <c r="A38" i="7"/>
  <c r="D37" i="7"/>
  <c r="C37" i="7"/>
  <c r="B37" i="7"/>
  <c r="A37" i="7"/>
  <c r="D36" i="7"/>
  <c r="C36" i="7"/>
  <c r="B36" i="7"/>
  <c r="A36" i="7"/>
  <c r="D35" i="7"/>
  <c r="C35" i="7"/>
  <c r="B35" i="7"/>
  <c r="A35" i="7"/>
  <c r="D34" i="7"/>
  <c r="C34" i="7"/>
  <c r="B34" i="7"/>
  <c r="A34" i="7"/>
  <c r="D33" i="7"/>
  <c r="C33" i="7"/>
  <c r="B33" i="7"/>
  <c r="A33" i="7"/>
  <c r="D32" i="7"/>
  <c r="C32" i="7"/>
  <c r="B32" i="7"/>
  <c r="A32" i="7"/>
  <c r="D31" i="7"/>
  <c r="C31" i="7"/>
  <c r="B31" i="7"/>
  <c r="A31" i="7"/>
  <c r="D30" i="7"/>
  <c r="C30" i="7"/>
  <c r="B30" i="7"/>
  <c r="A30" i="7"/>
  <c r="D29" i="7"/>
  <c r="C29" i="7"/>
  <c r="B29" i="7"/>
  <c r="A29" i="7"/>
  <c r="D28" i="7"/>
  <c r="C28" i="7"/>
  <c r="B28" i="7"/>
  <c r="A28" i="7"/>
  <c r="D27" i="7"/>
  <c r="C27" i="7"/>
  <c r="B27" i="7"/>
  <c r="A27" i="7"/>
  <c r="D26" i="7"/>
  <c r="C26" i="7"/>
  <c r="B26" i="7"/>
  <c r="A26" i="7"/>
  <c r="D25" i="7"/>
  <c r="C25" i="7"/>
  <c r="B25" i="7"/>
  <c r="A25" i="7"/>
  <c r="D24" i="7"/>
  <c r="C24" i="7"/>
  <c r="B24" i="7"/>
  <c r="A24" i="7"/>
  <c r="D23" i="7"/>
  <c r="C23" i="7"/>
  <c r="B23" i="7"/>
  <c r="A23" i="7"/>
  <c r="D22" i="7"/>
  <c r="C22" i="7"/>
  <c r="B22" i="7"/>
  <c r="A22" i="7"/>
  <c r="D21" i="7"/>
  <c r="C21" i="7"/>
  <c r="B21" i="7"/>
  <c r="A21" i="7"/>
  <c r="D20" i="7"/>
  <c r="C20" i="7"/>
  <c r="B20" i="7"/>
  <c r="A20" i="7"/>
  <c r="D19" i="7"/>
  <c r="C19" i="7"/>
  <c r="B19" i="7"/>
  <c r="A19" i="7"/>
  <c r="D18" i="7"/>
  <c r="C18" i="7"/>
  <c r="B18" i="7"/>
  <c r="A18" i="7"/>
  <c r="D17" i="7"/>
  <c r="C17" i="7"/>
  <c r="B17" i="7"/>
  <c r="A17" i="7"/>
  <c r="D16" i="7"/>
  <c r="C16" i="7"/>
  <c r="B16" i="7"/>
  <c r="A16" i="7"/>
  <c r="D15" i="7"/>
  <c r="C15" i="7"/>
  <c r="B15" i="7"/>
  <c r="A15" i="7"/>
  <c r="D14" i="7"/>
  <c r="C14" i="7"/>
  <c r="B14" i="7"/>
  <c r="A14" i="7"/>
  <c r="D13" i="7"/>
  <c r="C13" i="7"/>
  <c r="B13" i="7"/>
  <c r="A13" i="7"/>
  <c r="D12" i="7"/>
  <c r="C12" i="7"/>
  <c r="B12" i="7"/>
  <c r="A12" i="7"/>
  <c r="D11" i="7"/>
  <c r="C11" i="7"/>
  <c r="B11" i="7"/>
  <c r="A11" i="7"/>
  <c r="D10" i="7"/>
  <c r="C10" i="7"/>
  <c r="B10" i="7"/>
  <c r="A10" i="7"/>
  <c r="D9" i="7"/>
  <c r="C9" i="7"/>
  <c r="B9" i="7"/>
  <c r="A9" i="7"/>
  <c r="D8" i="7"/>
  <c r="C8" i="7"/>
  <c r="B8" i="7"/>
  <c r="A8" i="7"/>
  <c r="D7" i="7"/>
  <c r="C7" i="7"/>
  <c r="B7" i="7"/>
  <c r="A7" i="7"/>
  <c r="D6" i="7"/>
  <c r="C6" i="7"/>
  <c r="B6" i="7"/>
  <c r="A6" i="7"/>
  <c r="D5" i="7"/>
  <c r="C5" i="7"/>
  <c r="B5" i="7"/>
  <c r="A5" i="7"/>
  <c r="D4" i="7"/>
  <c r="C4" i="7"/>
  <c r="B4" i="7"/>
  <c r="A4" i="7"/>
  <c r="D140" i="6"/>
  <c r="C140" i="6"/>
  <c r="B140" i="6"/>
  <c r="A140" i="6"/>
  <c r="D139" i="6"/>
  <c r="C139" i="6"/>
  <c r="B139" i="6"/>
  <c r="A139" i="6"/>
  <c r="D138" i="6"/>
  <c r="C138" i="6"/>
  <c r="B138" i="6"/>
  <c r="A138" i="6"/>
  <c r="D137" i="6"/>
  <c r="C137" i="6"/>
  <c r="B137" i="6"/>
  <c r="A137" i="6"/>
  <c r="D136" i="6"/>
  <c r="C136" i="6"/>
  <c r="B136" i="6"/>
  <c r="A136" i="6"/>
  <c r="D135" i="6"/>
  <c r="C135" i="6"/>
  <c r="B135" i="6"/>
  <c r="A135" i="6"/>
  <c r="D134" i="6"/>
  <c r="C134" i="6"/>
  <c r="B134" i="6"/>
  <c r="A134" i="6"/>
  <c r="D133" i="6"/>
  <c r="C133" i="6"/>
  <c r="B133" i="6"/>
  <c r="A133" i="6"/>
  <c r="D132" i="6"/>
  <c r="C132" i="6"/>
  <c r="B132" i="6"/>
  <c r="A132" i="6"/>
  <c r="D131" i="6"/>
  <c r="C131" i="6"/>
  <c r="B131" i="6"/>
  <c r="A131" i="6"/>
  <c r="D130" i="6"/>
  <c r="C130" i="6"/>
  <c r="B130" i="6"/>
  <c r="A130" i="6"/>
  <c r="D129" i="6"/>
  <c r="C129" i="6"/>
  <c r="B129" i="6"/>
  <c r="A129" i="6"/>
  <c r="D128" i="6"/>
  <c r="C128" i="6"/>
  <c r="B128" i="6"/>
  <c r="A128" i="6"/>
  <c r="D127" i="6"/>
  <c r="C127" i="6"/>
  <c r="B127" i="6"/>
  <c r="A127" i="6"/>
  <c r="D126" i="6"/>
  <c r="C126" i="6"/>
  <c r="B126" i="6"/>
  <c r="A126" i="6"/>
  <c r="D125" i="6"/>
  <c r="C125" i="6"/>
  <c r="B125" i="6"/>
  <c r="A125" i="6"/>
  <c r="D124" i="6"/>
  <c r="C124" i="6"/>
  <c r="B124" i="6"/>
  <c r="A124" i="6"/>
  <c r="D123" i="6"/>
  <c r="C123" i="6"/>
  <c r="B123" i="6"/>
  <c r="A123" i="6"/>
  <c r="D122" i="6"/>
  <c r="C122" i="6"/>
  <c r="B122" i="6"/>
  <c r="A122" i="6"/>
  <c r="D121" i="6"/>
  <c r="C121" i="6"/>
  <c r="B121" i="6"/>
  <c r="A121" i="6"/>
  <c r="D120" i="6"/>
  <c r="C120" i="6"/>
  <c r="B120" i="6"/>
  <c r="A120" i="6"/>
  <c r="D119" i="6"/>
  <c r="C119" i="6"/>
  <c r="B119" i="6"/>
  <c r="A119" i="6"/>
  <c r="D118" i="6"/>
  <c r="C118" i="6"/>
  <c r="B118" i="6"/>
  <c r="A118" i="6"/>
  <c r="D117" i="6"/>
  <c r="C117" i="6"/>
  <c r="B117" i="6"/>
  <c r="A117" i="6"/>
  <c r="D116" i="6"/>
  <c r="C116" i="6"/>
  <c r="B116" i="6"/>
  <c r="A116" i="6"/>
  <c r="D115" i="6"/>
  <c r="C115" i="6"/>
  <c r="B115" i="6"/>
  <c r="A115" i="6"/>
  <c r="D114" i="6"/>
  <c r="C114" i="6"/>
  <c r="B114" i="6"/>
  <c r="A114" i="6"/>
  <c r="D113" i="6"/>
  <c r="C113" i="6"/>
  <c r="B113" i="6"/>
  <c r="A113" i="6"/>
  <c r="D112" i="6"/>
  <c r="C112" i="6"/>
  <c r="B112" i="6"/>
  <c r="A112" i="6"/>
  <c r="D111" i="6"/>
  <c r="C111" i="6"/>
  <c r="B111" i="6"/>
  <c r="A111" i="6"/>
  <c r="D110" i="6"/>
  <c r="C110" i="6"/>
  <c r="B110" i="6"/>
  <c r="A110" i="6"/>
  <c r="D109" i="6"/>
  <c r="C109" i="6"/>
  <c r="B109" i="6"/>
  <c r="A109" i="6"/>
  <c r="D108" i="6"/>
  <c r="C108" i="6"/>
  <c r="B108" i="6"/>
  <c r="A108" i="6"/>
  <c r="D107" i="6"/>
  <c r="C107" i="6"/>
  <c r="B107" i="6"/>
  <c r="A107" i="6"/>
  <c r="D106" i="6"/>
  <c r="C106" i="6"/>
  <c r="B106" i="6"/>
  <c r="A106" i="6"/>
  <c r="D105" i="6"/>
  <c r="C105" i="6"/>
  <c r="B105" i="6"/>
  <c r="A105" i="6"/>
  <c r="D104" i="6"/>
  <c r="C104" i="6"/>
  <c r="B104" i="6"/>
  <c r="A104" i="6"/>
  <c r="D103" i="6"/>
  <c r="C103" i="6"/>
  <c r="B103" i="6"/>
  <c r="A103" i="6"/>
  <c r="D102" i="6"/>
  <c r="C102" i="6"/>
  <c r="B102" i="6"/>
  <c r="A102" i="6"/>
  <c r="D101" i="6"/>
  <c r="C101" i="6"/>
  <c r="B101" i="6"/>
  <c r="A101" i="6"/>
  <c r="D100" i="6"/>
  <c r="C100" i="6"/>
  <c r="B100" i="6"/>
  <c r="A100" i="6"/>
  <c r="D99" i="6"/>
  <c r="C99" i="6"/>
  <c r="B99" i="6"/>
  <c r="A99" i="6"/>
  <c r="D98" i="6"/>
  <c r="C98" i="6"/>
  <c r="B98" i="6"/>
  <c r="A98" i="6"/>
  <c r="D97" i="6"/>
  <c r="C97" i="6"/>
  <c r="B97" i="6"/>
  <c r="A97" i="6"/>
  <c r="D96" i="6"/>
  <c r="C96" i="6"/>
  <c r="B96" i="6"/>
  <c r="A96" i="6"/>
  <c r="D95" i="6"/>
  <c r="C95" i="6"/>
  <c r="B95" i="6"/>
  <c r="A95" i="6"/>
  <c r="D94" i="6"/>
  <c r="C94" i="6"/>
  <c r="B94" i="6"/>
  <c r="A94" i="6"/>
  <c r="D93" i="6"/>
  <c r="C93" i="6"/>
  <c r="B93" i="6"/>
  <c r="A93" i="6"/>
  <c r="D92" i="6"/>
  <c r="C92" i="6"/>
  <c r="B92" i="6"/>
  <c r="A92" i="6"/>
  <c r="D91" i="6"/>
  <c r="C91" i="6"/>
  <c r="B91" i="6"/>
  <c r="A91" i="6"/>
  <c r="D90" i="6"/>
  <c r="C90" i="6"/>
  <c r="B90" i="6"/>
  <c r="A90" i="6"/>
  <c r="D89" i="6"/>
  <c r="C89" i="6"/>
  <c r="B89" i="6"/>
  <c r="A89" i="6"/>
  <c r="D88" i="6"/>
  <c r="C88" i="6"/>
  <c r="B88" i="6"/>
  <c r="A88" i="6"/>
  <c r="D87" i="6"/>
  <c r="C87" i="6"/>
  <c r="B87" i="6"/>
  <c r="A87" i="6"/>
  <c r="D86" i="6"/>
  <c r="C86" i="6"/>
  <c r="B86" i="6"/>
  <c r="A86" i="6"/>
  <c r="D85" i="6"/>
  <c r="C85" i="6"/>
  <c r="B85" i="6"/>
  <c r="A85" i="6"/>
  <c r="D84" i="6"/>
  <c r="C84" i="6"/>
  <c r="B84" i="6"/>
  <c r="A84" i="6"/>
  <c r="D83" i="6"/>
  <c r="C83" i="6"/>
  <c r="B83" i="6"/>
  <c r="A83" i="6"/>
  <c r="D82" i="6"/>
  <c r="C82" i="6"/>
  <c r="B82" i="6"/>
  <c r="A82" i="6"/>
  <c r="D81" i="6"/>
  <c r="C81" i="6"/>
  <c r="B81" i="6"/>
  <c r="A81" i="6"/>
  <c r="D80" i="6"/>
  <c r="C80" i="6"/>
  <c r="B80" i="6"/>
  <c r="A80" i="6"/>
  <c r="D79" i="6"/>
  <c r="C79" i="6"/>
  <c r="B79" i="6"/>
  <c r="A79" i="6"/>
  <c r="D78" i="6"/>
  <c r="C78" i="6"/>
  <c r="B78" i="6"/>
  <c r="A78" i="6"/>
  <c r="D77" i="6"/>
  <c r="C77" i="6"/>
  <c r="B77" i="6"/>
  <c r="A77" i="6"/>
  <c r="D76" i="6"/>
  <c r="C76" i="6"/>
  <c r="B76" i="6"/>
  <c r="A76" i="6"/>
  <c r="D75" i="6"/>
  <c r="C75" i="6"/>
  <c r="B75" i="6"/>
  <c r="A75" i="6"/>
  <c r="D74" i="6"/>
  <c r="C74" i="6"/>
  <c r="B74" i="6"/>
  <c r="A74" i="6"/>
  <c r="D73" i="6"/>
  <c r="C73" i="6"/>
  <c r="B73" i="6"/>
  <c r="A73" i="6"/>
  <c r="D72" i="6"/>
  <c r="C72" i="6"/>
  <c r="B72" i="6"/>
  <c r="A72" i="6"/>
  <c r="D71" i="6"/>
  <c r="C71" i="6"/>
  <c r="B71" i="6"/>
  <c r="A71" i="6"/>
  <c r="D70" i="6"/>
  <c r="C70" i="6"/>
  <c r="B70" i="6"/>
  <c r="A70" i="6"/>
  <c r="D69" i="6"/>
  <c r="C69" i="6"/>
  <c r="B69" i="6"/>
  <c r="A69" i="6"/>
  <c r="D68" i="6"/>
  <c r="C68" i="6"/>
  <c r="B68" i="6"/>
  <c r="A68" i="6"/>
  <c r="D67" i="6"/>
  <c r="C67" i="6"/>
  <c r="B67" i="6"/>
  <c r="A67" i="6"/>
  <c r="D66" i="6"/>
  <c r="C66" i="6"/>
  <c r="B66" i="6"/>
  <c r="A66" i="6"/>
  <c r="D65" i="6"/>
  <c r="C65" i="6"/>
  <c r="B65" i="6"/>
  <c r="A65" i="6"/>
  <c r="D64" i="6"/>
  <c r="C64" i="6"/>
  <c r="B64" i="6"/>
  <c r="A64" i="6"/>
  <c r="D63" i="6"/>
  <c r="C63" i="6"/>
  <c r="B63" i="6"/>
  <c r="A63" i="6"/>
  <c r="D62" i="6"/>
  <c r="C62" i="6"/>
  <c r="B62" i="6"/>
  <c r="A62" i="6"/>
  <c r="D61" i="6"/>
  <c r="C61" i="6"/>
  <c r="B61" i="6"/>
  <c r="A61" i="6"/>
  <c r="D60" i="6"/>
  <c r="C60" i="6"/>
  <c r="B60" i="6"/>
  <c r="A60" i="6"/>
  <c r="D59" i="6"/>
  <c r="C59" i="6"/>
  <c r="B59" i="6"/>
  <c r="A59" i="6"/>
  <c r="D58" i="6"/>
  <c r="C58" i="6"/>
  <c r="B58" i="6"/>
  <c r="A58" i="6"/>
  <c r="D57" i="6"/>
  <c r="C57" i="6"/>
  <c r="B57" i="6"/>
  <c r="A57" i="6"/>
  <c r="D56" i="6"/>
  <c r="C56" i="6"/>
  <c r="B56" i="6"/>
  <c r="A56" i="6"/>
  <c r="D55" i="6"/>
  <c r="C55" i="6"/>
  <c r="B55" i="6"/>
  <c r="A55" i="6"/>
  <c r="D54" i="6"/>
  <c r="C54" i="6"/>
  <c r="B54" i="6"/>
  <c r="A54" i="6"/>
  <c r="D53" i="6"/>
  <c r="C53" i="6"/>
  <c r="B53" i="6"/>
  <c r="A53" i="6"/>
  <c r="D52" i="6"/>
  <c r="C52" i="6"/>
  <c r="B52" i="6"/>
  <c r="A52" i="6"/>
  <c r="D51" i="6"/>
  <c r="C51" i="6"/>
  <c r="B51" i="6"/>
  <c r="A51" i="6"/>
  <c r="D50" i="6"/>
  <c r="C50" i="6"/>
  <c r="B50" i="6"/>
  <c r="A50" i="6"/>
  <c r="D49" i="6"/>
  <c r="C49" i="6"/>
  <c r="B49" i="6"/>
  <c r="A49" i="6"/>
  <c r="D48" i="6"/>
  <c r="C48" i="6"/>
  <c r="B48" i="6"/>
  <c r="A48" i="6"/>
  <c r="D47" i="6"/>
  <c r="C47" i="6"/>
  <c r="B47" i="6"/>
  <c r="A47" i="6"/>
  <c r="D46" i="6"/>
  <c r="C46" i="6"/>
  <c r="B46" i="6"/>
  <c r="A46" i="6"/>
  <c r="D45" i="6"/>
  <c r="C45" i="6"/>
  <c r="B45" i="6"/>
  <c r="A45" i="6"/>
  <c r="D44" i="6"/>
  <c r="C44" i="6"/>
  <c r="B44" i="6"/>
  <c r="A44" i="6"/>
  <c r="D43" i="6"/>
  <c r="C43" i="6"/>
  <c r="B43" i="6"/>
  <c r="A43" i="6"/>
  <c r="D42" i="6"/>
  <c r="C42" i="6"/>
  <c r="B42" i="6"/>
  <c r="A42" i="6"/>
  <c r="D41" i="6"/>
  <c r="C41" i="6"/>
  <c r="B41" i="6"/>
  <c r="A41" i="6"/>
  <c r="D40" i="6"/>
  <c r="C40" i="6"/>
  <c r="B40" i="6"/>
  <c r="A40" i="6"/>
  <c r="D39" i="6"/>
  <c r="C39" i="6"/>
  <c r="B39" i="6"/>
  <c r="A39" i="6"/>
  <c r="D38" i="6"/>
  <c r="C38" i="6"/>
  <c r="B38" i="6"/>
  <c r="A38" i="6"/>
  <c r="D37" i="6"/>
  <c r="C37" i="6"/>
  <c r="B37" i="6"/>
  <c r="A37" i="6"/>
  <c r="D36" i="6"/>
  <c r="C36" i="6"/>
  <c r="B36" i="6"/>
  <c r="A36" i="6"/>
  <c r="D35" i="6"/>
  <c r="C35" i="6"/>
  <c r="B35" i="6"/>
  <c r="A35" i="6"/>
  <c r="D34" i="6"/>
  <c r="C34" i="6"/>
  <c r="B34" i="6"/>
  <c r="A34" i="6"/>
  <c r="D33" i="6"/>
  <c r="C33" i="6"/>
  <c r="B33" i="6"/>
  <c r="A33" i="6"/>
  <c r="D32" i="6"/>
  <c r="C32" i="6"/>
  <c r="B32" i="6"/>
  <c r="A32" i="6"/>
  <c r="D31" i="6"/>
  <c r="C31" i="6"/>
  <c r="B31" i="6"/>
  <c r="A31" i="6"/>
  <c r="D30" i="6"/>
  <c r="C30" i="6"/>
  <c r="B30" i="6"/>
  <c r="A30" i="6"/>
  <c r="D29" i="6"/>
  <c r="C29" i="6"/>
  <c r="B29" i="6"/>
  <c r="A29" i="6"/>
  <c r="D28" i="6"/>
  <c r="C28" i="6"/>
  <c r="B28" i="6"/>
  <c r="A28" i="6"/>
  <c r="D27" i="6"/>
  <c r="C27" i="6"/>
  <c r="B27" i="6"/>
  <c r="A27" i="6"/>
  <c r="D26" i="6"/>
  <c r="C26" i="6"/>
  <c r="B26" i="6"/>
  <c r="A26" i="6"/>
  <c r="D25" i="6"/>
  <c r="C25" i="6"/>
  <c r="B25" i="6"/>
  <c r="A25" i="6"/>
  <c r="D24" i="6"/>
  <c r="C24" i="6"/>
  <c r="B24" i="6"/>
  <c r="A24" i="6"/>
  <c r="D23" i="6"/>
  <c r="C23" i="6"/>
  <c r="B23" i="6"/>
  <c r="A23" i="6"/>
  <c r="D22" i="6"/>
  <c r="C22" i="6"/>
  <c r="B22" i="6"/>
  <c r="A22" i="6"/>
  <c r="D21" i="6"/>
  <c r="C21" i="6"/>
  <c r="B21" i="6"/>
  <c r="A21" i="6"/>
  <c r="D20" i="6"/>
  <c r="C20" i="6"/>
  <c r="B20" i="6"/>
  <c r="A20" i="6"/>
  <c r="D19" i="6"/>
  <c r="C19" i="6"/>
  <c r="B19" i="6"/>
  <c r="A19" i="6"/>
  <c r="D18" i="6"/>
  <c r="C18" i="6"/>
  <c r="B18" i="6"/>
  <c r="A18" i="6"/>
  <c r="D17" i="6"/>
  <c r="C17" i="6"/>
  <c r="B17" i="6"/>
  <c r="A17" i="6"/>
  <c r="D16" i="6"/>
  <c r="C16" i="6"/>
  <c r="B16" i="6"/>
  <c r="A16" i="6"/>
  <c r="D15" i="6"/>
  <c r="C15" i="6"/>
  <c r="B15" i="6"/>
  <c r="A15" i="6"/>
  <c r="D14" i="6"/>
  <c r="C14" i="6"/>
  <c r="B14" i="6"/>
  <c r="A14" i="6"/>
  <c r="D13" i="6"/>
  <c r="C13" i="6"/>
  <c r="B13" i="6"/>
  <c r="A13" i="6"/>
  <c r="D12" i="6"/>
  <c r="C12" i="6"/>
  <c r="B12" i="6"/>
  <c r="A12" i="6"/>
  <c r="D11" i="6"/>
  <c r="C11" i="6"/>
  <c r="B11" i="6"/>
  <c r="A11" i="6"/>
  <c r="D10" i="6"/>
  <c r="C10" i="6"/>
  <c r="B10" i="6"/>
  <c r="A10" i="6"/>
  <c r="D9" i="6"/>
  <c r="C9" i="6"/>
  <c r="B9" i="6"/>
  <c r="A9" i="6"/>
  <c r="D8" i="6"/>
  <c r="C8" i="6"/>
  <c r="B8" i="6"/>
  <c r="A8" i="6"/>
  <c r="D7" i="6"/>
  <c r="C7" i="6"/>
  <c r="B7" i="6"/>
  <c r="A7" i="6"/>
  <c r="D6" i="6"/>
  <c r="C6" i="6"/>
  <c r="B6" i="6"/>
  <c r="A6" i="6"/>
  <c r="D5" i="6"/>
  <c r="C5" i="6"/>
  <c r="B5" i="6"/>
  <c r="A5" i="6"/>
  <c r="D4" i="6"/>
  <c r="C4" i="6"/>
  <c r="B4" i="6"/>
  <c r="A4" i="6"/>
  <c r="A138" i="5"/>
  <c r="B138" i="5"/>
  <c r="C138" i="5"/>
  <c r="D138" i="5"/>
  <c r="A139" i="5"/>
  <c r="B139" i="5"/>
  <c r="C139" i="5"/>
  <c r="D139" i="5"/>
  <c r="A140" i="5"/>
  <c r="B140" i="5"/>
  <c r="C140" i="5"/>
  <c r="D140" i="5"/>
  <c r="A37" i="5"/>
  <c r="B37" i="5"/>
  <c r="C37" i="5"/>
  <c r="D37" i="5"/>
  <c r="A38" i="5"/>
  <c r="B38" i="5"/>
  <c r="C38" i="5"/>
  <c r="D38" i="5"/>
  <c r="A39" i="5"/>
  <c r="B39" i="5"/>
  <c r="C39" i="5"/>
  <c r="D39" i="5"/>
  <c r="A40" i="5"/>
  <c r="B40" i="5"/>
  <c r="C40" i="5"/>
  <c r="D40" i="5"/>
  <c r="A41" i="5"/>
  <c r="B41" i="5"/>
  <c r="C41" i="5"/>
  <c r="D41" i="5"/>
  <c r="A42" i="5"/>
  <c r="B42" i="5"/>
  <c r="C42" i="5"/>
  <c r="D42" i="5"/>
  <c r="A43" i="5"/>
  <c r="B43" i="5"/>
  <c r="C43" i="5"/>
  <c r="D43" i="5"/>
  <c r="A44" i="5"/>
  <c r="B44" i="5"/>
  <c r="C44" i="5"/>
  <c r="D44" i="5"/>
  <c r="A45" i="5"/>
  <c r="B45" i="5"/>
  <c r="C45" i="5"/>
  <c r="D45" i="5"/>
  <c r="A46" i="5"/>
  <c r="B46" i="5"/>
  <c r="C46" i="5"/>
  <c r="D46" i="5"/>
  <c r="A47" i="5"/>
  <c r="B47" i="5"/>
  <c r="C47" i="5"/>
  <c r="D47" i="5"/>
  <c r="A48" i="5"/>
  <c r="B48" i="5"/>
  <c r="C48" i="5"/>
  <c r="D48" i="5"/>
  <c r="A49" i="5"/>
  <c r="B49" i="5"/>
  <c r="C49" i="5"/>
  <c r="D49" i="5"/>
  <c r="A50" i="5"/>
  <c r="B50" i="5"/>
  <c r="C50" i="5"/>
  <c r="D50" i="5"/>
  <c r="A51" i="5"/>
  <c r="B51" i="5"/>
  <c r="C51" i="5"/>
  <c r="D51" i="5"/>
  <c r="A52" i="5"/>
  <c r="B52" i="5"/>
  <c r="C52" i="5"/>
  <c r="D52" i="5"/>
  <c r="A53" i="5"/>
  <c r="B53" i="5"/>
  <c r="C53" i="5"/>
  <c r="D53" i="5"/>
  <c r="A54" i="5"/>
  <c r="B54" i="5"/>
  <c r="C54" i="5"/>
  <c r="D54" i="5"/>
  <c r="A55" i="5"/>
  <c r="B55" i="5"/>
  <c r="C55" i="5"/>
  <c r="D55" i="5"/>
  <c r="A56" i="5"/>
  <c r="B56" i="5"/>
  <c r="C56" i="5"/>
  <c r="D56" i="5"/>
  <c r="A57" i="5"/>
  <c r="B57" i="5"/>
  <c r="C57" i="5"/>
  <c r="D57" i="5"/>
  <c r="A58" i="5"/>
  <c r="B58" i="5"/>
  <c r="C58" i="5"/>
  <c r="D58" i="5"/>
  <c r="A59" i="5"/>
  <c r="B59" i="5"/>
  <c r="C59" i="5"/>
  <c r="D59" i="5"/>
  <c r="A60" i="5"/>
  <c r="B60" i="5"/>
  <c r="C60" i="5"/>
  <c r="D60" i="5"/>
  <c r="A61" i="5"/>
  <c r="B61" i="5"/>
  <c r="C61" i="5"/>
  <c r="D61" i="5"/>
  <c r="A62" i="5"/>
  <c r="B62" i="5"/>
  <c r="C62" i="5"/>
  <c r="D62" i="5"/>
  <c r="A63" i="5"/>
  <c r="B63" i="5"/>
  <c r="C63" i="5"/>
  <c r="D63" i="5"/>
  <c r="A64" i="5"/>
  <c r="B64" i="5"/>
  <c r="C64" i="5"/>
  <c r="D64" i="5"/>
  <c r="A65" i="5"/>
  <c r="B65" i="5"/>
  <c r="C65" i="5"/>
  <c r="D65" i="5"/>
  <c r="A66" i="5"/>
  <c r="B66" i="5"/>
  <c r="C66" i="5"/>
  <c r="D66" i="5"/>
  <c r="A67" i="5"/>
  <c r="B67" i="5"/>
  <c r="C67" i="5"/>
  <c r="D67" i="5"/>
  <c r="A68" i="5"/>
  <c r="B68" i="5"/>
  <c r="C68" i="5"/>
  <c r="D68" i="5"/>
  <c r="A69" i="5"/>
  <c r="B69" i="5"/>
  <c r="C69" i="5"/>
  <c r="D69" i="5"/>
  <c r="A70" i="5"/>
  <c r="B70" i="5"/>
  <c r="C70" i="5"/>
  <c r="D70" i="5"/>
  <c r="A71" i="5"/>
  <c r="B71" i="5"/>
  <c r="C71" i="5"/>
  <c r="D71" i="5"/>
  <c r="A72" i="5"/>
  <c r="B72" i="5"/>
  <c r="C72" i="5"/>
  <c r="D72" i="5"/>
  <c r="A73" i="5"/>
  <c r="B73" i="5"/>
  <c r="C73" i="5"/>
  <c r="D73" i="5"/>
  <c r="A74" i="5"/>
  <c r="B74" i="5"/>
  <c r="C74" i="5"/>
  <c r="D74" i="5"/>
  <c r="A75" i="5"/>
  <c r="B75" i="5"/>
  <c r="C75" i="5"/>
  <c r="D75" i="5"/>
  <c r="A76" i="5"/>
  <c r="B76" i="5"/>
  <c r="C76" i="5"/>
  <c r="D76" i="5"/>
  <c r="A77" i="5"/>
  <c r="B77" i="5"/>
  <c r="C77" i="5"/>
  <c r="D77" i="5"/>
  <c r="A78" i="5"/>
  <c r="B78" i="5"/>
  <c r="C78" i="5"/>
  <c r="D78" i="5"/>
  <c r="A79" i="5"/>
  <c r="B79" i="5"/>
  <c r="C79" i="5"/>
  <c r="D79" i="5"/>
  <c r="A80" i="5"/>
  <c r="B80" i="5"/>
  <c r="C80" i="5"/>
  <c r="D80" i="5"/>
  <c r="A81" i="5"/>
  <c r="B81" i="5"/>
  <c r="C81" i="5"/>
  <c r="D81" i="5"/>
  <c r="A82" i="5"/>
  <c r="B82" i="5"/>
  <c r="C82" i="5"/>
  <c r="D82" i="5"/>
  <c r="A83" i="5"/>
  <c r="B83" i="5"/>
  <c r="C83" i="5"/>
  <c r="D83" i="5"/>
  <c r="A84" i="5"/>
  <c r="B84" i="5"/>
  <c r="C84" i="5"/>
  <c r="D84" i="5"/>
  <c r="A85" i="5"/>
  <c r="B85" i="5"/>
  <c r="C85" i="5"/>
  <c r="D85" i="5"/>
  <c r="A86" i="5"/>
  <c r="B86" i="5"/>
  <c r="C86" i="5"/>
  <c r="D86" i="5"/>
  <c r="A87" i="5"/>
  <c r="B87" i="5"/>
  <c r="C87" i="5"/>
  <c r="D87" i="5"/>
  <c r="A88" i="5"/>
  <c r="B88" i="5"/>
  <c r="C88" i="5"/>
  <c r="D88" i="5"/>
  <c r="A89" i="5"/>
  <c r="B89" i="5"/>
  <c r="C89" i="5"/>
  <c r="D89" i="5"/>
  <c r="A90" i="5"/>
  <c r="B90" i="5"/>
  <c r="C90" i="5"/>
  <c r="D90" i="5"/>
  <c r="A91" i="5"/>
  <c r="B91" i="5"/>
  <c r="C91" i="5"/>
  <c r="D91" i="5"/>
  <c r="A92" i="5"/>
  <c r="B92" i="5"/>
  <c r="C92" i="5"/>
  <c r="D92" i="5"/>
  <c r="A93" i="5"/>
  <c r="B93" i="5"/>
  <c r="C93" i="5"/>
  <c r="D93" i="5"/>
  <c r="A94" i="5"/>
  <c r="B94" i="5"/>
  <c r="C94" i="5"/>
  <c r="D94" i="5"/>
  <c r="A95" i="5"/>
  <c r="B95" i="5"/>
  <c r="C95" i="5"/>
  <c r="D95" i="5"/>
  <c r="A96" i="5"/>
  <c r="B96" i="5"/>
  <c r="C96" i="5"/>
  <c r="D96" i="5"/>
  <c r="A97" i="5"/>
  <c r="B97" i="5"/>
  <c r="C97" i="5"/>
  <c r="D97" i="5"/>
  <c r="A98" i="5"/>
  <c r="B98" i="5"/>
  <c r="C98" i="5"/>
  <c r="D98" i="5"/>
  <c r="A99" i="5"/>
  <c r="B99" i="5"/>
  <c r="C99" i="5"/>
  <c r="D99" i="5"/>
  <c r="A100" i="5"/>
  <c r="B100" i="5"/>
  <c r="C100" i="5"/>
  <c r="D100" i="5"/>
  <c r="A101" i="5"/>
  <c r="B101" i="5"/>
  <c r="C101" i="5"/>
  <c r="D101" i="5"/>
  <c r="A102" i="5"/>
  <c r="B102" i="5"/>
  <c r="C102" i="5"/>
  <c r="D102" i="5"/>
  <c r="A103" i="5"/>
  <c r="B103" i="5"/>
  <c r="C103" i="5"/>
  <c r="D103" i="5"/>
  <c r="A104" i="5"/>
  <c r="B104" i="5"/>
  <c r="C104" i="5"/>
  <c r="D104" i="5"/>
  <c r="A105" i="5"/>
  <c r="B105" i="5"/>
  <c r="C105" i="5"/>
  <c r="D105" i="5"/>
  <c r="A106" i="5"/>
  <c r="B106" i="5"/>
  <c r="C106" i="5"/>
  <c r="D106" i="5"/>
  <c r="A107" i="5"/>
  <c r="B107" i="5"/>
  <c r="C107" i="5"/>
  <c r="D107" i="5"/>
  <c r="A108" i="5"/>
  <c r="B108" i="5"/>
  <c r="C108" i="5"/>
  <c r="D108" i="5"/>
  <c r="A109" i="5"/>
  <c r="B109" i="5"/>
  <c r="C109" i="5"/>
  <c r="D109" i="5"/>
  <c r="A110" i="5"/>
  <c r="B110" i="5"/>
  <c r="C110" i="5"/>
  <c r="D110" i="5"/>
  <c r="A111" i="5"/>
  <c r="B111" i="5"/>
  <c r="C111" i="5"/>
  <c r="D111" i="5"/>
  <c r="A112" i="5"/>
  <c r="B112" i="5"/>
  <c r="C112" i="5"/>
  <c r="D112" i="5"/>
  <c r="A113" i="5"/>
  <c r="B113" i="5"/>
  <c r="C113" i="5"/>
  <c r="D113" i="5"/>
  <c r="A114" i="5"/>
  <c r="B114" i="5"/>
  <c r="C114" i="5"/>
  <c r="D114" i="5"/>
  <c r="A115" i="5"/>
  <c r="B115" i="5"/>
  <c r="C115" i="5"/>
  <c r="D115" i="5"/>
  <c r="A116" i="5"/>
  <c r="B116" i="5"/>
  <c r="C116" i="5"/>
  <c r="D116" i="5"/>
  <c r="A117" i="5"/>
  <c r="B117" i="5"/>
  <c r="C117" i="5"/>
  <c r="D117" i="5"/>
  <c r="A118" i="5"/>
  <c r="B118" i="5"/>
  <c r="C118" i="5"/>
  <c r="D118" i="5"/>
  <c r="A119" i="5"/>
  <c r="B119" i="5"/>
  <c r="C119" i="5"/>
  <c r="D119" i="5"/>
  <c r="A120" i="5"/>
  <c r="B120" i="5"/>
  <c r="C120" i="5"/>
  <c r="D120" i="5"/>
  <c r="A121" i="5"/>
  <c r="B121" i="5"/>
  <c r="C121" i="5"/>
  <c r="D121" i="5"/>
  <c r="A122" i="5"/>
  <c r="B122" i="5"/>
  <c r="C122" i="5"/>
  <c r="D122" i="5"/>
  <c r="A123" i="5"/>
  <c r="B123" i="5"/>
  <c r="C123" i="5"/>
  <c r="D123" i="5"/>
  <c r="A124" i="5"/>
  <c r="B124" i="5"/>
  <c r="C124" i="5"/>
  <c r="D124" i="5"/>
  <c r="A125" i="5"/>
  <c r="B125" i="5"/>
  <c r="C125" i="5"/>
  <c r="D125" i="5"/>
  <c r="A126" i="5"/>
  <c r="B126" i="5"/>
  <c r="C126" i="5"/>
  <c r="D126" i="5"/>
  <c r="A127" i="5"/>
  <c r="B127" i="5"/>
  <c r="C127" i="5"/>
  <c r="D127" i="5"/>
  <c r="A128" i="5"/>
  <c r="B128" i="5"/>
  <c r="C128" i="5"/>
  <c r="D128" i="5"/>
  <c r="A129" i="5"/>
  <c r="B129" i="5"/>
  <c r="C129" i="5"/>
  <c r="D129" i="5"/>
  <c r="A130" i="5"/>
  <c r="B130" i="5"/>
  <c r="C130" i="5"/>
  <c r="D130" i="5"/>
  <c r="A131" i="5"/>
  <c r="B131" i="5"/>
  <c r="C131" i="5"/>
  <c r="D131" i="5"/>
  <c r="A132" i="5"/>
  <c r="B132" i="5"/>
  <c r="C132" i="5"/>
  <c r="D132" i="5"/>
  <c r="A133" i="5"/>
  <c r="B133" i="5"/>
  <c r="C133" i="5"/>
  <c r="D133" i="5"/>
  <c r="A134" i="5"/>
  <c r="B134" i="5"/>
  <c r="C134" i="5"/>
  <c r="D134" i="5"/>
  <c r="A135" i="5"/>
  <c r="B135" i="5"/>
  <c r="C135" i="5"/>
  <c r="D135" i="5"/>
  <c r="A136" i="5"/>
  <c r="B136" i="5"/>
  <c r="C136" i="5"/>
  <c r="D136" i="5"/>
  <c r="A137" i="5"/>
  <c r="B137" i="5"/>
  <c r="C137" i="5"/>
  <c r="D137" i="5"/>
  <c r="A5" i="5"/>
  <c r="B5" i="5"/>
  <c r="C5" i="5"/>
  <c r="D5" i="5"/>
  <c r="A6" i="5"/>
  <c r="B6" i="5"/>
  <c r="C6" i="5"/>
  <c r="D6" i="5"/>
  <c r="A7" i="5"/>
  <c r="B7" i="5"/>
  <c r="C7" i="5"/>
  <c r="D7" i="5"/>
  <c r="A8" i="5"/>
  <c r="B8" i="5"/>
  <c r="C8" i="5"/>
  <c r="D8" i="5"/>
  <c r="A9" i="5"/>
  <c r="B9" i="5"/>
  <c r="C9" i="5"/>
  <c r="D9" i="5"/>
  <c r="A10" i="5"/>
  <c r="B10" i="5"/>
  <c r="C10" i="5"/>
  <c r="D10" i="5"/>
  <c r="A11" i="5"/>
  <c r="B11" i="5"/>
  <c r="C11" i="5"/>
  <c r="D11" i="5"/>
  <c r="A12" i="5"/>
  <c r="B12" i="5"/>
  <c r="C12" i="5"/>
  <c r="D12" i="5"/>
  <c r="A13" i="5"/>
  <c r="B13" i="5"/>
  <c r="C13" i="5"/>
  <c r="D13" i="5"/>
  <c r="A14" i="5"/>
  <c r="B14" i="5"/>
  <c r="C14" i="5"/>
  <c r="D14" i="5"/>
  <c r="A15" i="5"/>
  <c r="B15" i="5"/>
  <c r="C15" i="5"/>
  <c r="D15" i="5"/>
  <c r="A16" i="5"/>
  <c r="B16" i="5"/>
  <c r="C16" i="5"/>
  <c r="D16" i="5"/>
  <c r="A17" i="5"/>
  <c r="B17" i="5"/>
  <c r="C17" i="5"/>
  <c r="D17" i="5"/>
  <c r="A18" i="5"/>
  <c r="B18" i="5"/>
  <c r="C18" i="5"/>
  <c r="D18" i="5"/>
  <c r="A19" i="5"/>
  <c r="B19" i="5"/>
  <c r="C19" i="5"/>
  <c r="D19" i="5"/>
  <c r="A20" i="5"/>
  <c r="B20" i="5"/>
  <c r="C20" i="5"/>
  <c r="D20" i="5"/>
  <c r="A21" i="5"/>
  <c r="B21" i="5"/>
  <c r="C21" i="5"/>
  <c r="D21" i="5"/>
  <c r="A22" i="5"/>
  <c r="B22" i="5"/>
  <c r="C22" i="5"/>
  <c r="D22" i="5"/>
  <c r="A23" i="5"/>
  <c r="B23" i="5"/>
  <c r="C23" i="5"/>
  <c r="D23" i="5"/>
  <c r="A24" i="5"/>
  <c r="B24" i="5"/>
  <c r="C24" i="5"/>
  <c r="D24" i="5"/>
  <c r="A25" i="5"/>
  <c r="B25" i="5"/>
  <c r="C25" i="5"/>
  <c r="D25" i="5"/>
  <c r="A26" i="5"/>
  <c r="B26" i="5"/>
  <c r="C26" i="5"/>
  <c r="D26" i="5"/>
  <c r="A27" i="5"/>
  <c r="B27" i="5"/>
  <c r="C27" i="5"/>
  <c r="D27" i="5"/>
  <c r="A28" i="5"/>
  <c r="B28" i="5"/>
  <c r="C28" i="5"/>
  <c r="D28" i="5"/>
  <c r="A29" i="5"/>
  <c r="B29" i="5"/>
  <c r="C29" i="5"/>
  <c r="D29" i="5"/>
  <c r="A30" i="5"/>
  <c r="B30" i="5"/>
  <c r="C30" i="5"/>
  <c r="D30" i="5"/>
  <c r="A31" i="5"/>
  <c r="B31" i="5"/>
  <c r="C31" i="5"/>
  <c r="D31" i="5"/>
  <c r="A32" i="5"/>
  <c r="B32" i="5"/>
  <c r="C32" i="5"/>
  <c r="D32" i="5"/>
  <c r="A33" i="5"/>
  <c r="B33" i="5"/>
  <c r="C33" i="5"/>
  <c r="D33" i="5"/>
  <c r="A34" i="5"/>
  <c r="B34" i="5"/>
  <c r="C34" i="5"/>
  <c r="D34" i="5"/>
  <c r="A35" i="5"/>
  <c r="B35" i="5"/>
  <c r="C35" i="5"/>
  <c r="D35" i="5"/>
  <c r="A36" i="5"/>
  <c r="B36" i="5"/>
  <c r="C36" i="5"/>
  <c r="D36" i="5"/>
  <c r="B4" i="5"/>
  <c r="C4" i="5"/>
  <c r="D4" i="5"/>
  <c r="A4" i="5"/>
  <c r="B4" i="3"/>
  <c r="M24" i="4"/>
  <c r="M23" i="4"/>
  <c r="M22" i="4"/>
  <c r="M21" i="4"/>
  <c r="M20" i="4"/>
  <c r="M19" i="4"/>
  <c r="M18" i="4"/>
  <c r="M17" i="4"/>
  <c r="M16" i="4"/>
  <c r="M15" i="4"/>
  <c r="M14" i="4"/>
  <c r="M13" i="4"/>
  <c r="M12" i="4"/>
  <c r="M11" i="4"/>
  <c r="M5" i="4"/>
  <c r="A21" i="4"/>
  <c r="L9" i="26"/>
  <c r="W9" i="26"/>
  <c r="V9" i="26"/>
  <c r="U9" i="26"/>
  <c r="T9" i="26"/>
  <c r="S9" i="26"/>
  <c r="R9" i="26"/>
  <c r="Q9" i="26"/>
  <c r="P9" i="26"/>
  <c r="O9" i="26"/>
  <c r="N9" i="26"/>
  <c r="K9" i="26"/>
  <c r="J9" i="26"/>
  <c r="AF10" i="26"/>
  <c r="AF12" i="26"/>
  <c r="C28" i="4"/>
  <c r="B28" i="4"/>
  <c r="K63" i="5" l="1"/>
  <c r="K18" i="5"/>
  <c r="K69" i="6"/>
  <c r="K67" i="11"/>
  <c r="K113" i="5"/>
  <c r="M75" i="5"/>
  <c r="M67" i="5"/>
  <c r="M67" i="11"/>
  <c r="M67" i="10"/>
  <c r="K63" i="10"/>
  <c r="M63" i="5"/>
  <c r="K63" i="8"/>
  <c r="M63" i="8"/>
  <c r="K51" i="6"/>
  <c r="K51" i="5"/>
  <c r="M51" i="6"/>
  <c r="K67" i="10"/>
  <c r="K5" i="5"/>
  <c r="K75" i="5"/>
  <c r="M63" i="6"/>
  <c r="K67" i="9"/>
  <c r="K69" i="10"/>
  <c r="M65" i="11"/>
  <c r="K79" i="11"/>
  <c r="K75" i="12"/>
  <c r="K65" i="13"/>
  <c r="M69" i="13"/>
  <c r="K69" i="18"/>
  <c r="M63" i="11"/>
  <c r="K63" i="13"/>
  <c r="M67" i="13"/>
  <c r="K69" i="20"/>
  <c r="K63" i="9"/>
  <c r="M67" i="9"/>
  <c r="M69" i="10"/>
  <c r="K75" i="11"/>
  <c r="M75" i="12"/>
  <c r="M65" i="13"/>
  <c r="K63" i="16"/>
  <c r="M69" i="18"/>
  <c r="K67" i="20"/>
  <c r="K69" i="5"/>
  <c r="K69" i="12"/>
  <c r="M63" i="13"/>
  <c r="K65" i="20"/>
  <c r="M69" i="20"/>
  <c r="K55" i="6"/>
  <c r="M63" i="9"/>
  <c r="K65" i="10"/>
  <c r="M75" i="11"/>
  <c r="K67" i="12"/>
  <c r="M63" i="16"/>
  <c r="K63" i="20"/>
  <c r="M67" i="20"/>
  <c r="M69" i="5"/>
  <c r="K65" i="12"/>
  <c r="M69" i="12"/>
  <c r="K69" i="17"/>
  <c r="M65" i="20"/>
  <c r="K67" i="5"/>
  <c r="M65" i="10"/>
  <c r="K63" i="12"/>
  <c r="K75" i="13"/>
  <c r="K124" i="19"/>
  <c r="M63" i="20"/>
  <c r="K75" i="9"/>
  <c r="M65" i="12"/>
  <c r="K75" i="16"/>
  <c r="M69" i="17"/>
  <c r="K24" i="20"/>
  <c r="K65" i="6"/>
  <c r="K75" i="10"/>
  <c r="M63" i="12"/>
  <c r="M75" i="13"/>
  <c r="K63" i="17"/>
  <c r="K48" i="5"/>
  <c r="K63" i="6"/>
  <c r="M75" i="9"/>
  <c r="K65" i="11"/>
  <c r="K69" i="13"/>
  <c r="M75" i="16"/>
  <c r="K126" i="16"/>
  <c r="K63" i="11"/>
  <c r="K67" i="13"/>
  <c r="AC111" i="26"/>
  <c r="AB95" i="26"/>
  <c r="AC100" i="26"/>
  <c r="AE44" i="26"/>
  <c r="AA38" i="3" s="1"/>
  <c r="AB38" i="3" s="1"/>
  <c r="AB51" i="26"/>
  <c r="Y139" i="3"/>
  <c r="Z139" i="3"/>
  <c r="Y140" i="3"/>
  <c r="Z140" i="3"/>
  <c r="Y141" i="3"/>
  <c r="Z141" i="3"/>
  <c r="Y134" i="3"/>
  <c r="Z134" i="3"/>
  <c r="Y142" i="3"/>
  <c r="Z142" i="3"/>
  <c r="Y135" i="3"/>
  <c r="Z135" i="3"/>
  <c r="Y143" i="3"/>
  <c r="Z143" i="3"/>
  <c r="Y136" i="3"/>
  <c r="Z136" i="3"/>
  <c r="Y144" i="3"/>
  <c r="Z144" i="3"/>
  <c r="Y137" i="3"/>
  <c r="Z137" i="3"/>
  <c r="Y145" i="3"/>
  <c r="Z145" i="3"/>
  <c r="Y138" i="3"/>
  <c r="Z138" i="3"/>
  <c r="AC79" i="26"/>
  <c r="AE111" i="26"/>
  <c r="AA105" i="3" s="1"/>
  <c r="AB105" i="3" s="1"/>
  <c r="AB23" i="26"/>
  <c r="AC23" i="26"/>
  <c r="AB135" i="26"/>
  <c r="AC143" i="26"/>
  <c r="AB100" i="26"/>
  <c r="AC25" i="26"/>
  <c r="AC41" i="26"/>
  <c r="AC65" i="26"/>
  <c r="AB97" i="26"/>
  <c r="AE65" i="26"/>
  <c r="AA59" i="3" s="1"/>
  <c r="AB59" i="3" s="1"/>
  <c r="AB41" i="26"/>
  <c r="AD65" i="26"/>
  <c r="AC142" i="26"/>
  <c r="AE126" i="26"/>
  <c r="AA120" i="3" s="1"/>
  <c r="AB120" i="3" s="1"/>
  <c r="AC94" i="26"/>
  <c r="AB78" i="26"/>
  <c r="AC62" i="26"/>
  <c r="AC30" i="26"/>
  <c r="AB145" i="26"/>
  <c r="AE81" i="26"/>
  <c r="AH81" i="26" s="1"/>
  <c r="AD57" i="26"/>
  <c r="AE41" i="26"/>
  <c r="AA35" i="3" s="1"/>
  <c r="AB35" i="3" s="1"/>
  <c r="AE25" i="26"/>
  <c r="AH25" i="26" s="1"/>
  <c r="AD17" i="26"/>
  <c r="AD25" i="26"/>
  <c r="AD94" i="26"/>
  <c r="AC78" i="26"/>
  <c r="AD62" i="26"/>
  <c r="AE62" i="26"/>
  <c r="AA56" i="3" s="1"/>
  <c r="AB56" i="3" s="1"/>
  <c r="AB25" i="26"/>
  <c r="A27" i="4"/>
  <c r="AB54" i="26"/>
  <c r="AC39" i="26"/>
  <c r="AE95" i="26"/>
  <c r="AA89" i="3" s="1"/>
  <c r="AB89" i="3" s="1"/>
  <c r="AQ22" i="26"/>
  <c r="AD69" i="26"/>
  <c r="AE134" i="26"/>
  <c r="AA128" i="3" s="1"/>
  <c r="AB128" i="3" s="1"/>
  <c r="W3" i="26"/>
  <c r="AE86" i="26"/>
  <c r="AA80" i="3" s="1"/>
  <c r="AB80" i="3" s="1"/>
  <c r="AC71" i="26"/>
  <c r="AE57" i="26"/>
  <c r="AA51" i="3" s="1"/>
  <c r="AB51" i="3" s="1"/>
  <c r="V3" i="26"/>
  <c r="AC69" i="26"/>
  <c r="AB79" i="26"/>
  <c r="U5" i="26"/>
  <c r="U4" i="26"/>
  <c r="AD60" i="26"/>
  <c r="AD46" i="26"/>
  <c r="AD15" i="26"/>
  <c r="T3" i="26"/>
  <c r="AD79" i="26"/>
  <c r="AD97" i="26"/>
  <c r="AB127" i="26"/>
  <c r="AC105" i="26"/>
  <c r="AE127" i="26"/>
  <c r="AJ127" i="26" s="1"/>
  <c r="S4" i="26"/>
  <c r="AC145" i="26"/>
  <c r="AB35" i="26"/>
  <c r="AC70" i="26"/>
  <c r="R4" i="26"/>
  <c r="Q3" i="26"/>
  <c r="AE17" i="26"/>
  <c r="AA11" i="3" s="1"/>
  <c r="AB11" i="3" s="1"/>
  <c r="AE129" i="26"/>
  <c r="AA123" i="3" s="1"/>
  <c r="AB123" i="3" s="1"/>
  <c r="AD110" i="26"/>
  <c r="AC47" i="26"/>
  <c r="O3" i="26"/>
  <c r="AE89" i="26"/>
  <c r="AA83" i="3" s="1"/>
  <c r="AB83" i="3" s="1"/>
  <c r="AD39" i="26"/>
  <c r="N3" i="26"/>
  <c r="AB22" i="26"/>
  <c r="M3" i="26"/>
  <c r="AD86" i="26"/>
  <c r="AB33" i="26"/>
  <c r="AE148" i="26"/>
  <c r="AI148" i="26" s="1"/>
  <c r="AE79" i="26"/>
  <c r="AA73" i="3" s="1"/>
  <c r="AB73" i="3" s="1"/>
  <c r="K4" i="26"/>
  <c r="AC33" i="26"/>
  <c r="AD33" i="26"/>
  <c r="AB118" i="26"/>
  <c r="AB91" i="26"/>
  <c r="AB121" i="26"/>
  <c r="AD119" i="26"/>
  <c r="AB14" i="26"/>
  <c r="AC118" i="26"/>
  <c r="AC132" i="26"/>
  <c r="AC44" i="26"/>
  <c r="AB15" i="26"/>
  <c r="AB31" i="26"/>
  <c r="AD41" i="26"/>
  <c r="AD61" i="26"/>
  <c r="AB81" i="26"/>
  <c r="AE121" i="26"/>
  <c r="AH121" i="26" s="1"/>
  <c r="AE97" i="26"/>
  <c r="AI97" i="26" s="1"/>
  <c r="AC36" i="26"/>
  <c r="AE137" i="26"/>
  <c r="AA131" i="3" s="1"/>
  <c r="AB131" i="3" s="1"/>
  <c r="AB57" i="26"/>
  <c r="AE47" i="26"/>
  <c r="AA41" i="3" s="1"/>
  <c r="AB41" i="3" s="1"/>
  <c r="AE33" i="26"/>
  <c r="AA27" i="3" s="1"/>
  <c r="AB27" i="3" s="1"/>
  <c r="AB17" i="26"/>
  <c r="AE30" i="26"/>
  <c r="AI30" i="26" s="1"/>
  <c r="AD73" i="26"/>
  <c r="AB113" i="26"/>
  <c r="AD143" i="26"/>
  <c r="AD55" i="26"/>
  <c r="AB65" i="26"/>
  <c r="AD105" i="26"/>
  <c r="AD145" i="26"/>
  <c r="AE94" i="26"/>
  <c r="AA88" i="3" s="1"/>
  <c r="AB88" i="3" s="1"/>
  <c r="AC134" i="26"/>
  <c r="AB29" i="26"/>
  <c r="AB49" i="26"/>
  <c r="AE69" i="26"/>
  <c r="AI69" i="26" s="1"/>
  <c r="AB89" i="26"/>
  <c r="AB129" i="26"/>
  <c r="AC110" i="26"/>
  <c r="AE70" i="26"/>
  <c r="AA64" i="3" s="1"/>
  <c r="AB64" i="3" s="1"/>
  <c r="AC54" i="26"/>
  <c r="AD30" i="26"/>
  <c r="AB47" i="26"/>
  <c r="AE39" i="26"/>
  <c r="AA33" i="3" s="1"/>
  <c r="AB33" i="3" s="1"/>
  <c r="AB119" i="26"/>
  <c r="AD100" i="26"/>
  <c r="AB38" i="26"/>
  <c r="AE78" i="26"/>
  <c r="AA72" i="3" s="1"/>
  <c r="AB72" i="3" s="1"/>
  <c r="AD118" i="26"/>
  <c r="AE143" i="26"/>
  <c r="AA137" i="3" s="1"/>
  <c r="AB143" i="26"/>
  <c r="AC31" i="26"/>
  <c r="AE71" i="26"/>
  <c r="AJ71" i="26" s="1"/>
  <c r="AD91" i="26"/>
  <c r="AB111" i="26"/>
  <c r="AD31" i="26"/>
  <c r="AE23" i="26"/>
  <c r="AA17" i="3" s="1"/>
  <c r="AB17" i="3" s="1"/>
  <c r="AE63" i="26"/>
  <c r="AJ63" i="26" s="1"/>
  <c r="AE103" i="26"/>
  <c r="AH103" i="26" s="1"/>
  <c r="AE22" i="26"/>
  <c r="AA16" i="3" s="1"/>
  <c r="AB16" i="3" s="1"/>
  <c r="AB62" i="26"/>
  <c r="AE102" i="26"/>
  <c r="AA96" i="3" s="1"/>
  <c r="AB96" i="3" s="1"/>
  <c r="AB142" i="26"/>
  <c r="AD137" i="26"/>
  <c r="AE15" i="26"/>
  <c r="AA9" i="3" s="1"/>
  <c r="AB9" i="3" s="1"/>
  <c r="AC35" i="26"/>
  <c r="AB55" i="26"/>
  <c r="AB75" i="26"/>
  <c r="AC95" i="26"/>
  <c r="AC135" i="26"/>
  <c r="AD27" i="26"/>
  <c r="AD47" i="26"/>
  <c r="AB87" i="26"/>
  <c r="AC127" i="26"/>
  <c r="AB48" i="26"/>
  <c r="AE46" i="26"/>
  <c r="AH46" i="26" s="1"/>
  <c r="AC86" i="26"/>
  <c r="AD126" i="26"/>
  <c r="AC55" i="26"/>
  <c r="AD95" i="26"/>
  <c r="AD44" i="26"/>
  <c r="AC137" i="26"/>
  <c r="AC38" i="26"/>
  <c r="AD71" i="26"/>
  <c r="AE110" i="26"/>
  <c r="AH110" i="26" s="1"/>
  <c r="AC129" i="26"/>
  <c r="AE118" i="26"/>
  <c r="AA112" i="3" s="1"/>
  <c r="AB112" i="3" s="1"/>
  <c r="AE35" i="26"/>
  <c r="AA29" i="3" s="1"/>
  <c r="AB29" i="3" s="1"/>
  <c r="AD70" i="26"/>
  <c r="AD121" i="26"/>
  <c r="AB69" i="26"/>
  <c r="AD127" i="26"/>
  <c r="AD129" i="26"/>
  <c r="AB132" i="26"/>
  <c r="AC63" i="26"/>
  <c r="AC15" i="26"/>
  <c r="AE49" i="26"/>
  <c r="AA43" i="3" s="1"/>
  <c r="AB43" i="3" s="1"/>
  <c r="AE31" i="26"/>
  <c r="AA25" i="3" s="1"/>
  <c r="AB25" i="3" s="1"/>
  <c r="AC49" i="26"/>
  <c r="AD89" i="26"/>
  <c r="AE54" i="26"/>
  <c r="AA48" i="3" s="1"/>
  <c r="AB48" i="3" s="1"/>
  <c r="AB103" i="26"/>
  <c r="AE113" i="26"/>
  <c r="AA107" i="3" s="1"/>
  <c r="AB107" i="3" s="1"/>
  <c r="AB46" i="26"/>
  <c r="AE87" i="26"/>
  <c r="AA81" i="3" s="1"/>
  <c r="AB81" i="3" s="1"/>
  <c r="AE132" i="26"/>
  <c r="AA126" i="3" s="1"/>
  <c r="AB126" i="3" s="1"/>
  <c r="AD132" i="26"/>
  <c r="AC73" i="26"/>
  <c r="AB30" i="26"/>
  <c r="AE105" i="26"/>
  <c r="AH105" i="26" s="1"/>
  <c r="AE100" i="26"/>
  <c r="AA94" i="3" s="1"/>
  <c r="AB94" i="3" s="1"/>
  <c r="AC113" i="26"/>
  <c r="AD134" i="26"/>
  <c r="AB71" i="26"/>
  <c r="AE119" i="26"/>
  <c r="AA113" i="3" s="1"/>
  <c r="AB113" i="3" s="1"/>
  <c r="AB86" i="26"/>
  <c r="AB126" i="26"/>
  <c r="AC22" i="26"/>
  <c r="AD135" i="26"/>
  <c r="AC97" i="26"/>
  <c r="AD49" i="26"/>
  <c r="AD23" i="26"/>
  <c r="AD148" i="26"/>
  <c r="K5" i="26"/>
  <c r="R3" i="26"/>
  <c r="A26" i="4"/>
  <c r="AB148" i="26"/>
  <c r="K3" i="26"/>
  <c r="L3" i="26"/>
  <c r="T5" i="26"/>
  <c r="AE104" i="26"/>
  <c r="AA98" i="3" s="1"/>
  <c r="AB98" i="3" s="1"/>
  <c r="O5" i="26"/>
  <c r="AC17" i="26"/>
  <c r="AC46" i="26"/>
  <c r="AB105" i="26"/>
  <c r="AD38" i="26"/>
  <c r="AD113" i="26"/>
  <c r="AD35" i="26"/>
  <c r="AD22" i="26"/>
  <c r="AC102" i="26"/>
  <c r="AB44" i="26"/>
  <c r="AB102" i="26"/>
  <c r="W4" i="26"/>
  <c r="Q4" i="26"/>
  <c r="V4" i="26"/>
  <c r="AE48" i="26"/>
  <c r="AA42" i="3" s="1"/>
  <c r="AB42" i="3" s="1"/>
  <c r="AC87" i="26"/>
  <c r="AE135" i="26"/>
  <c r="AH135" i="26" s="1"/>
  <c r="AD87" i="26"/>
  <c r="AE142" i="26"/>
  <c r="AA136" i="3" s="1"/>
  <c r="AC57" i="26"/>
  <c r="AE55" i="26"/>
  <c r="AA49" i="3" s="1"/>
  <c r="AB49" i="3" s="1"/>
  <c r="AB63" i="26"/>
  <c r="AB137" i="26"/>
  <c r="AD78" i="26"/>
  <c r="AD81" i="26"/>
  <c r="AE38" i="26"/>
  <c r="AH38" i="26" s="1"/>
  <c r="AD103" i="26"/>
  <c r="AE73" i="26"/>
  <c r="AA67" i="3" s="1"/>
  <c r="AB67" i="3" s="1"/>
  <c r="AB39" i="26"/>
  <c r="AD63" i="26"/>
  <c r="AC81" i="26"/>
  <c r="AB110" i="26"/>
  <c r="AD142" i="26"/>
  <c r="AD102" i="26"/>
  <c r="AE145" i="26"/>
  <c r="AA139" i="3" s="1"/>
  <c r="AC89" i="26"/>
  <c r="AB134" i="26"/>
  <c r="W5" i="26"/>
  <c r="U3" i="26"/>
  <c r="S3" i="26"/>
  <c r="AB112" i="26"/>
  <c r="AC103" i="26"/>
  <c r="AD111" i="26"/>
  <c r="AB73" i="26"/>
  <c r="AB70" i="26"/>
  <c r="AC121" i="26"/>
  <c r="AB94" i="26"/>
  <c r="AD54" i="26"/>
  <c r="AC126" i="26"/>
  <c r="AC148" i="26"/>
  <c r="M5" i="26"/>
  <c r="N4" i="26"/>
  <c r="P4" i="26"/>
  <c r="M4" i="26"/>
  <c r="T4" i="26"/>
  <c r="L5" i="26"/>
  <c r="P5" i="26"/>
  <c r="S5" i="26"/>
  <c r="AD139" i="26"/>
  <c r="AB131" i="26"/>
  <c r="AC123" i="26"/>
  <c r="AC115" i="26"/>
  <c r="AE107" i="26"/>
  <c r="AA101" i="3" s="1"/>
  <c r="AB101" i="3" s="1"/>
  <c r="AC99" i="26"/>
  <c r="AC91" i="26"/>
  <c r="AD83" i="26"/>
  <c r="AD75" i="26"/>
  <c r="AD67" i="26"/>
  <c r="AE59" i="26"/>
  <c r="AA53" i="3" s="1"/>
  <c r="AB53" i="3" s="1"/>
  <c r="AE51" i="26"/>
  <c r="AA45" i="3" s="1"/>
  <c r="AB45" i="3" s="1"/>
  <c r="AC43" i="26"/>
  <c r="AE27" i="26"/>
  <c r="AA21" i="3" s="1"/>
  <c r="AB21" i="3" s="1"/>
  <c r="AD19" i="26"/>
  <c r="O4" i="26"/>
  <c r="L4" i="26"/>
  <c r="P3" i="26"/>
  <c r="Q5" i="26"/>
  <c r="N5" i="26"/>
  <c r="G142" i="3"/>
  <c r="V5" i="26"/>
  <c r="R5" i="26"/>
  <c r="AD26" i="26"/>
  <c r="AB82" i="26"/>
  <c r="AB122" i="26"/>
  <c r="AC119" i="26"/>
  <c r="AD125" i="26"/>
  <c r="AB139" i="26"/>
  <c r="AE139" i="26"/>
  <c r="AH139" i="26" s="1"/>
  <c r="AC139" i="26"/>
  <c r="AD131" i="26"/>
  <c r="AC131" i="26"/>
  <c r="AE131" i="26"/>
  <c r="AH131" i="26" s="1"/>
  <c r="AE123" i="26"/>
  <c r="AA117" i="3" s="1"/>
  <c r="AB117" i="3" s="1"/>
  <c r="AD123" i="26"/>
  <c r="AB123" i="26"/>
  <c r="AD115" i="26"/>
  <c r="AB115" i="26"/>
  <c r="AE115" i="26"/>
  <c r="AI115" i="26" s="1"/>
  <c r="AE109" i="26"/>
  <c r="AA103" i="3" s="1"/>
  <c r="AB103" i="3" s="1"/>
  <c r="AC107" i="26"/>
  <c r="AB107" i="26"/>
  <c r="AD107" i="26"/>
  <c r="AB99" i="26"/>
  <c r="AE99" i="26"/>
  <c r="AA93" i="3" s="1"/>
  <c r="AB93" i="3" s="1"/>
  <c r="AD99" i="26"/>
  <c r="AE91" i="26"/>
  <c r="AH91" i="26" s="1"/>
  <c r="AD85" i="26"/>
  <c r="AE83" i="26"/>
  <c r="AA77" i="3" s="1"/>
  <c r="AB77" i="3" s="1"/>
  <c r="AC83" i="26"/>
  <c r="AB83" i="26"/>
  <c r="AD77" i="26"/>
  <c r="AC75" i="26"/>
  <c r="AE75" i="26"/>
  <c r="AI75" i="26" s="1"/>
  <c r="AB67" i="26"/>
  <c r="AE67" i="26"/>
  <c r="AH67" i="26" s="1"/>
  <c r="AC67" i="26"/>
  <c r="AD59" i="26"/>
  <c r="AC59" i="26"/>
  <c r="AB59" i="26"/>
  <c r="AD51" i="26"/>
  <c r="AC51" i="26"/>
  <c r="AB43" i="26"/>
  <c r="AD43" i="26"/>
  <c r="AE43" i="26"/>
  <c r="AH43" i="26" s="1"/>
  <c r="AB27" i="26"/>
  <c r="AC27" i="26"/>
  <c r="AC19" i="26"/>
  <c r="AB19" i="26"/>
  <c r="AE19" i="26"/>
  <c r="AA13" i="3" s="1"/>
  <c r="AB13" i="3" s="1"/>
  <c r="AC146" i="26"/>
  <c r="AB144" i="26"/>
  <c r="AE136" i="26"/>
  <c r="AA130" i="3" s="1"/>
  <c r="AB130" i="3" s="1"/>
  <c r="AD133" i="26"/>
  <c r="AE128" i="26"/>
  <c r="AA122" i="3" s="1"/>
  <c r="AB122" i="3" s="1"/>
  <c r="AB104" i="26"/>
  <c r="AD104" i="26"/>
  <c r="AC104" i="26"/>
  <c r="AE96" i="26"/>
  <c r="AA90" i="3" s="1"/>
  <c r="AB90" i="3" s="1"/>
  <c r="AB88" i="26"/>
  <c r="AC66" i="26"/>
  <c r="AB64" i="26"/>
  <c r="AB61" i="26"/>
  <c r="AD56" i="26"/>
  <c r="AD48" i="26"/>
  <c r="AC48" i="26"/>
  <c r="AB40" i="26"/>
  <c r="AD32" i="26"/>
  <c r="AD24" i="26"/>
  <c r="I3" i="26"/>
  <c r="I4" i="26"/>
  <c r="I5" i="26"/>
  <c r="AD150" i="26"/>
  <c r="AB150" i="26"/>
  <c r="AE150" i="26"/>
  <c r="AA144" i="3" s="1"/>
  <c r="AD146" i="26"/>
  <c r="AB146" i="26"/>
  <c r="AE146" i="26"/>
  <c r="AA140" i="3" s="1"/>
  <c r="AB140" i="3" s="1"/>
  <c r="AD141" i="26"/>
  <c r="AE140" i="26"/>
  <c r="AA134" i="3" s="1"/>
  <c r="AD117" i="26"/>
  <c r="AC101" i="26"/>
  <c r="AD93" i="26"/>
  <c r="AD82" i="26"/>
  <c r="AE82" i="26"/>
  <c r="AA76" i="3" s="1"/>
  <c r="AB76" i="3" s="1"/>
  <c r="AC82" i="26"/>
  <c r="AC53" i="26"/>
  <c r="AC45" i="26"/>
  <c r="AE37" i="26"/>
  <c r="AA31" i="3" s="1"/>
  <c r="AB31" i="3" s="1"/>
  <c r="AD29" i="26"/>
  <c r="AC26" i="26"/>
  <c r="AD21" i="26"/>
  <c r="G3" i="26"/>
  <c r="AC150" i="26"/>
  <c r="AC141" i="26"/>
  <c r="AE141" i="26"/>
  <c r="AI141" i="26" s="1"/>
  <c r="AB141" i="26"/>
  <c r="AE138" i="26"/>
  <c r="AA132" i="3" s="1"/>
  <c r="AB132" i="3" s="1"/>
  <c r="AE133" i="26"/>
  <c r="AA127" i="3" s="1"/>
  <c r="AB127" i="3" s="1"/>
  <c r="AB133" i="26"/>
  <c r="AC133" i="26"/>
  <c r="AD130" i="26"/>
  <c r="AC125" i="26"/>
  <c r="AE125" i="26"/>
  <c r="AA119" i="3" s="1"/>
  <c r="AB119" i="3" s="1"/>
  <c r="AB125" i="26"/>
  <c r="AB120" i="26"/>
  <c r="AC117" i="26"/>
  <c r="AB117" i="26"/>
  <c r="AE117" i="26"/>
  <c r="AA111" i="3" s="1"/>
  <c r="AB111" i="3" s="1"/>
  <c r="AC112" i="26"/>
  <c r="AD109" i="26"/>
  <c r="AB109" i="26"/>
  <c r="AC109" i="26"/>
  <c r="AD101" i="26"/>
  <c r="AB101" i="26"/>
  <c r="AE101" i="26"/>
  <c r="AI101" i="26" s="1"/>
  <c r="AB93" i="26"/>
  <c r="AC93" i="26"/>
  <c r="AE93" i="26"/>
  <c r="AI93" i="26" s="1"/>
  <c r="AC85" i="26"/>
  <c r="AB85" i="26"/>
  <c r="AE85" i="26"/>
  <c r="AH85" i="26" s="1"/>
  <c r="AC80" i="26"/>
  <c r="AB77" i="26"/>
  <c r="AE77" i="26"/>
  <c r="AC77" i="26"/>
  <c r="AC72" i="26"/>
  <c r="AB68" i="26"/>
  <c r="AE61" i="26"/>
  <c r="AH61" i="26" s="1"/>
  <c r="AC61" i="26"/>
  <c r="AE53" i="26"/>
  <c r="AA47" i="3" s="1"/>
  <c r="AB47" i="3" s="1"/>
  <c r="AD53" i="26"/>
  <c r="AB53" i="26"/>
  <c r="AE50" i="26"/>
  <c r="AA44" i="3" s="1"/>
  <c r="AB44" i="3" s="1"/>
  <c r="AE45" i="26"/>
  <c r="AA39" i="3" s="1"/>
  <c r="AB39" i="3" s="1"/>
  <c r="AB45" i="26"/>
  <c r="AD45" i="26"/>
  <c r="AB37" i="26"/>
  <c r="AC37" i="26"/>
  <c r="AD37" i="26"/>
  <c r="AC29" i="26"/>
  <c r="AE29" i="26"/>
  <c r="AA23" i="3" s="1"/>
  <c r="AB23" i="3" s="1"/>
  <c r="G4" i="26"/>
  <c r="AC21" i="26"/>
  <c r="AE21" i="26"/>
  <c r="AA15" i="3" s="1"/>
  <c r="AB15" i="3" s="1"/>
  <c r="AB21" i="26"/>
  <c r="AD13" i="26"/>
  <c r="AE13" i="26"/>
  <c r="AA7" i="3" s="1"/>
  <c r="AB7" i="3" s="1"/>
  <c r="G5" i="26"/>
  <c r="AB13" i="26"/>
  <c r="AC13" i="26"/>
  <c r="AD149" i="26"/>
  <c r="AC149" i="26"/>
  <c r="AB149" i="26"/>
  <c r="AE149" i="26"/>
  <c r="AA143" i="3" s="1"/>
  <c r="AC144" i="26"/>
  <c r="AD144" i="26"/>
  <c r="AE144" i="26"/>
  <c r="AI144" i="26" s="1"/>
  <c r="AC136" i="26"/>
  <c r="AB136" i="26"/>
  <c r="AD136" i="26"/>
  <c r="AD128" i="26"/>
  <c r="AB128" i="26"/>
  <c r="AC128" i="26"/>
  <c r="AE122" i="26"/>
  <c r="AA116" i="3" s="1"/>
  <c r="AB116" i="3" s="1"/>
  <c r="AE120" i="26"/>
  <c r="AA114" i="3" s="1"/>
  <c r="AB114" i="3" s="1"/>
  <c r="AD120" i="26"/>
  <c r="AC120" i="26"/>
  <c r="AB114" i="26"/>
  <c r="AD112" i="26"/>
  <c r="AE112" i="26"/>
  <c r="AC106" i="26"/>
  <c r="AC98" i="26"/>
  <c r="AB96" i="26"/>
  <c r="AC96" i="26"/>
  <c r="AD96" i="26"/>
  <c r="AC90" i="26"/>
  <c r="AD88" i="26"/>
  <c r="AE88" i="26"/>
  <c r="AC88" i="26"/>
  <c r="AE80" i="26"/>
  <c r="AA74" i="3" s="1"/>
  <c r="AB74" i="3" s="1"/>
  <c r="AB80" i="26"/>
  <c r="AD80" i="26"/>
  <c r="AE74" i="26"/>
  <c r="AA68" i="3" s="1"/>
  <c r="AB68" i="3" s="1"/>
  <c r="AB72" i="26"/>
  <c r="AE72" i="26"/>
  <c r="AA66" i="3" s="1"/>
  <c r="AB66" i="3" s="1"/>
  <c r="AD72" i="26"/>
  <c r="AD66" i="26"/>
  <c r="AD64" i="26"/>
  <c r="AC64" i="26"/>
  <c r="AE64" i="26"/>
  <c r="AA58" i="3" s="1"/>
  <c r="AB58" i="3" s="1"/>
  <c r="AE58" i="26"/>
  <c r="AA52" i="3" s="1"/>
  <c r="AB52" i="3" s="1"/>
  <c r="AB56" i="26"/>
  <c r="AE56" i="26"/>
  <c r="AA50" i="3" s="1"/>
  <c r="AB50" i="3" s="1"/>
  <c r="AC56" i="26"/>
  <c r="AB42" i="26"/>
  <c r="AE40" i="26"/>
  <c r="AA34" i="3" s="1"/>
  <c r="AB34" i="3" s="1"/>
  <c r="AD40" i="26"/>
  <c r="AC40" i="26"/>
  <c r="AC34" i="26"/>
  <c r="AE32" i="26"/>
  <c r="AA26" i="3" s="1"/>
  <c r="AB26" i="3" s="1"/>
  <c r="AC32" i="26"/>
  <c r="AB32" i="26"/>
  <c r="AB26" i="26"/>
  <c r="AE24" i="26"/>
  <c r="AA18" i="3" s="1"/>
  <c r="AB18" i="3" s="1"/>
  <c r="AB24" i="26"/>
  <c r="AC24" i="26"/>
  <c r="F3" i="26"/>
  <c r="AD18" i="26"/>
  <c r="E2" i="3"/>
  <c r="F5" i="26"/>
  <c r="AC16" i="26"/>
  <c r="F4" i="26"/>
  <c r="AE16" i="26"/>
  <c r="AA10" i="3" s="1"/>
  <c r="AB10" i="3" s="1"/>
  <c r="AB16" i="26"/>
  <c r="AD16" i="26"/>
  <c r="AC138" i="26"/>
  <c r="AB138" i="26"/>
  <c r="AD138" i="26"/>
  <c r="AC130" i="26"/>
  <c r="AE130" i="26"/>
  <c r="AA124" i="3" s="1"/>
  <c r="AB124" i="3" s="1"/>
  <c r="AB130" i="26"/>
  <c r="AC124" i="26"/>
  <c r="AD122" i="26"/>
  <c r="AC122" i="26"/>
  <c r="AB116" i="26"/>
  <c r="AC114" i="26"/>
  <c r="AD114" i="26"/>
  <c r="AE114" i="26"/>
  <c r="AA108" i="3" s="1"/>
  <c r="AB108" i="3" s="1"/>
  <c r="AB108" i="26"/>
  <c r="AD106" i="26"/>
  <c r="AE106" i="26"/>
  <c r="AA100" i="3" s="1"/>
  <c r="AB100" i="3" s="1"/>
  <c r="AB106" i="26"/>
  <c r="AD98" i="26"/>
  <c r="AE98" i="26"/>
  <c r="AA92" i="3" s="1"/>
  <c r="AB92" i="3" s="1"/>
  <c r="AB98" i="26"/>
  <c r="AE92" i="26"/>
  <c r="AA86" i="3" s="1"/>
  <c r="AB86" i="3" s="1"/>
  <c r="AD90" i="26"/>
  <c r="AB90" i="26"/>
  <c r="AE90" i="26"/>
  <c r="AA84" i="3" s="1"/>
  <c r="AB84" i="3" s="1"/>
  <c r="AD84" i="26"/>
  <c r="AD76" i="26"/>
  <c r="AB74" i="26"/>
  <c r="AC74" i="26"/>
  <c r="AD74" i="26"/>
  <c r="AE66" i="26"/>
  <c r="AB66" i="26"/>
  <c r="AE60" i="26"/>
  <c r="AA54" i="3" s="1"/>
  <c r="AB54" i="3" s="1"/>
  <c r="AC58" i="26"/>
  <c r="AD58" i="26"/>
  <c r="AB58" i="26"/>
  <c r="AC52" i="26"/>
  <c r="AC50" i="26"/>
  <c r="AB50" i="26"/>
  <c r="AD50" i="26"/>
  <c r="AE42" i="26"/>
  <c r="AA36" i="3" s="1"/>
  <c r="AB36" i="3" s="1"/>
  <c r="AD42" i="26"/>
  <c r="AC42" i="26"/>
  <c r="AB36" i="26"/>
  <c r="AD34" i="26"/>
  <c r="AE34" i="26"/>
  <c r="AB34" i="26"/>
  <c r="AB28" i="26"/>
  <c r="AE26" i="26"/>
  <c r="AA20" i="3" s="1"/>
  <c r="AB20" i="3" s="1"/>
  <c r="AE20" i="26"/>
  <c r="AA14" i="3" s="1"/>
  <c r="AB14" i="3" s="1"/>
  <c r="AE18" i="26"/>
  <c r="AH18" i="26" s="1"/>
  <c r="AC18" i="26"/>
  <c r="AB18" i="26"/>
  <c r="AC14" i="26"/>
  <c r="AC12" i="26"/>
  <c r="AE10" i="26"/>
  <c r="AA4" i="3" s="1"/>
  <c r="AB4" i="3" s="1"/>
  <c r="E5" i="26"/>
  <c r="AD151" i="26"/>
  <c r="AC151" i="26"/>
  <c r="AB151" i="26"/>
  <c r="AE151" i="26"/>
  <c r="AE147" i="26"/>
  <c r="AA141" i="3" s="1"/>
  <c r="AD147" i="26"/>
  <c r="AC147" i="26"/>
  <c r="AB147" i="26"/>
  <c r="AB140" i="26"/>
  <c r="AC140" i="26"/>
  <c r="AD140" i="26"/>
  <c r="AE124" i="26"/>
  <c r="AA118" i="3" s="1"/>
  <c r="AB118" i="3" s="1"/>
  <c r="AB124" i="26"/>
  <c r="AD124" i="26"/>
  <c r="AD116" i="26"/>
  <c r="AE116" i="26"/>
  <c r="AC116" i="26"/>
  <c r="AE108" i="26"/>
  <c r="AA102" i="3" s="1"/>
  <c r="AB102" i="3" s="1"/>
  <c r="AC108" i="26"/>
  <c r="AD108" i="26"/>
  <c r="AB92" i="26"/>
  <c r="AD92" i="26"/>
  <c r="AC92" i="26"/>
  <c r="AC84" i="26"/>
  <c r="AB84" i="26"/>
  <c r="AE84" i="26"/>
  <c r="AB76" i="26"/>
  <c r="AC76" i="26"/>
  <c r="AE76" i="26"/>
  <c r="AC68" i="26"/>
  <c r="AE68" i="26"/>
  <c r="AD68" i="26"/>
  <c r="AC60" i="26"/>
  <c r="AB60" i="26"/>
  <c r="AE52" i="26"/>
  <c r="AA46" i="3" s="1"/>
  <c r="AB46" i="3" s="1"/>
  <c r="AB52" i="26"/>
  <c r="AD52" i="26"/>
  <c r="AH44" i="26"/>
  <c r="AH41" i="26"/>
  <c r="AE36" i="26"/>
  <c r="AA30" i="3" s="1"/>
  <c r="AB30" i="3" s="1"/>
  <c r="AD36" i="26"/>
  <c r="AC28" i="26"/>
  <c r="AD28" i="26"/>
  <c r="AE28" i="26"/>
  <c r="AC20" i="26"/>
  <c r="AB20" i="26"/>
  <c r="AD20" i="26"/>
  <c r="AE14" i="26"/>
  <c r="AA8" i="3" s="1"/>
  <c r="AB8" i="3" s="1"/>
  <c r="AD14" i="26"/>
  <c r="AD12" i="26"/>
  <c r="AL6" i="26"/>
  <c r="AD11" i="26"/>
  <c r="J4" i="26"/>
  <c r="J5" i="26"/>
  <c r="J3" i="26"/>
  <c r="AE11" i="26"/>
  <c r="AA5" i="3" s="1"/>
  <c r="AB5" i="3" s="1"/>
  <c r="AB11" i="26"/>
  <c r="E4" i="26"/>
  <c r="E3" i="26"/>
  <c r="AC11" i="26"/>
  <c r="D3" i="26"/>
  <c r="D4" i="26"/>
  <c r="AB12" i="26"/>
  <c r="D5" i="26"/>
  <c r="AE12" i="26"/>
  <c r="AB10" i="26"/>
  <c r="AC10" i="26"/>
  <c r="H3" i="26"/>
  <c r="H4" i="26"/>
  <c r="AD10" i="26"/>
  <c r="H5" i="26"/>
  <c r="AH11" i="26"/>
  <c r="AI15" i="26"/>
  <c r="AI19" i="26"/>
  <c r="AI23" i="26"/>
  <c r="AI27" i="26"/>
  <c r="AH31" i="26"/>
  <c r="AI35" i="26"/>
  <c r="AI39" i="26"/>
  <c r="AI43" i="26"/>
  <c r="AI47" i="26"/>
  <c r="AI51" i="26"/>
  <c r="AI55" i="26"/>
  <c r="AI59" i="26"/>
  <c r="AH63" i="26"/>
  <c r="AI67" i="26"/>
  <c r="AH71" i="26"/>
  <c r="AH75" i="26"/>
  <c r="AI79" i="26"/>
  <c r="AI83" i="26"/>
  <c r="AI87" i="26"/>
  <c r="AI91" i="26"/>
  <c r="AH95" i="26"/>
  <c r="AI99" i="26"/>
  <c r="AI103" i="26"/>
  <c r="AI107" i="26"/>
  <c r="AI111" i="26"/>
  <c r="AH115" i="26"/>
  <c r="AH119" i="26"/>
  <c r="AI123" i="26"/>
  <c r="AH127" i="26"/>
  <c r="AI131" i="26"/>
  <c r="AI135" i="26"/>
  <c r="AI139" i="26"/>
  <c r="AH143" i="26"/>
  <c r="AI147" i="26"/>
  <c r="AI151" i="26"/>
  <c r="AI12" i="26"/>
  <c r="AI16" i="26"/>
  <c r="AH20" i="26"/>
  <c r="AI24" i="26"/>
  <c r="AH28" i="26"/>
  <c r="AH32" i="26"/>
  <c r="AI36" i="26"/>
  <c r="AI40" i="26"/>
  <c r="AI44" i="26"/>
  <c r="AI48" i="26"/>
  <c r="AI52" i="26"/>
  <c r="AI56" i="26"/>
  <c r="AI60" i="26"/>
  <c r="AH64" i="26"/>
  <c r="AI68" i="26"/>
  <c r="AH72" i="26"/>
  <c r="AH76" i="26"/>
  <c r="AI80" i="26"/>
  <c r="AH84" i="26"/>
  <c r="AI88" i="26"/>
  <c r="AI92" i="26"/>
  <c r="AH96" i="26"/>
  <c r="AI100" i="26"/>
  <c r="AI104" i="26"/>
  <c r="AI108" i="26"/>
  <c r="AI112" i="26"/>
  <c r="AH116" i="26"/>
  <c r="AH120" i="26"/>
  <c r="AI124" i="26"/>
  <c r="AI128" i="26"/>
  <c r="AI132" i="26"/>
  <c r="AI136" i="26"/>
  <c r="AH140" i="26"/>
  <c r="AH144" i="26"/>
  <c r="AH148" i="26"/>
  <c r="AI13" i="26"/>
  <c r="AH17" i="26"/>
  <c r="AH21" i="26"/>
  <c r="AI25" i="26"/>
  <c r="AH29" i="26"/>
  <c r="AI33" i="26"/>
  <c r="AI37" i="26"/>
  <c r="AI41" i="26"/>
  <c r="AI45" i="26"/>
  <c r="AH49" i="26"/>
  <c r="AI53" i="26"/>
  <c r="AI57" i="26"/>
  <c r="AI61" i="26"/>
  <c r="AH65" i="26"/>
  <c r="AH69" i="26"/>
  <c r="AH73" i="26"/>
  <c r="AH77" i="26"/>
  <c r="AI81" i="26"/>
  <c r="AI85" i="26"/>
  <c r="AI89" i="26"/>
  <c r="AH93" i="26"/>
  <c r="AH97" i="26"/>
  <c r="AH101" i="26"/>
  <c r="AI105" i="26"/>
  <c r="AI109" i="26"/>
  <c r="AI113" i="26"/>
  <c r="AH117" i="26"/>
  <c r="AI121" i="26"/>
  <c r="AH125" i="26"/>
  <c r="AI129" i="26"/>
  <c r="AI133" i="26"/>
  <c r="AI137" i="26"/>
  <c r="AH141" i="26"/>
  <c r="AH145" i="26"/>
  <c r="AI149" i="26"/>
  <c r="AI10" i="26"/>
  <c r="AI14" i="26"/>
  <c r="AI18" i="26"/>
  <c r="AI22" i="26"/>
  <c r="AI26" i="26"/>
  <c r="AH30" i="26"/>
  <c r="AI34" i="26"/>
  <c r="AI38" i="26"/>
  <c r="AI42" i="26"/>
  <c r="AI46" i="26"/>
  <c r="AH50" i="26"/>
  <c r="AI54" i="26"/>
  <c r="AI58" i="26"/>
  <c r="AI62" i="26"/>
  <c r="AH66" i="26"/>
  <c r="AH70" i="26"/>
  <c r="AH74" i="26"/>
  <c r="AH78" i="26"/>
  <c r="AI82" i="26"/>
  <c r="AI86" i="26"/>
  <c r="AI90" i="26"/>
  <c r="AH94" i="26"/>
  <c r="AI98" i="26"/>
  <c r="AI102" i="26"/>
  <c r="AI106" i="26"/>
  <c r="AI110" i="26"/>
  <c r="AH114" i="26"/>
  <c r="AH118" i="26"/>
  <c r="AI122" i="26"/>
  <c r="AH126" i="26"/>
  <c r="AI130" i="26"/>
  <c r="AI134" i="26"/>
  <c r="AI138" i="26"/>
  <c r="AH142" i="26"/>
  <c r="AI146" i="26"/>
  <c r="AI150" i="26"/>
  <c r="AB137" i="3" l="1"/>
  <c r="AB134" i="3"/>
  <c r="AB144" i="3"/>
  <c r="AB139" i="3"/>
  <c r="AB136" i="3"/>
  <c r="AH111" i="26"/>
  <c r="AB143" i="3"/>
  <c r="AB141" i="3"/>
  <c r="AA19" i="3"/>
  <c r="AB19" i="3" s="1"/>
  <c r="AJ126" i="26"/>
  <c r="AI95" i="26"/>
  <c r="AA142" i="3"/>
  <c r="AB142" i="3" s="1"/>
  <c r="AI65" i="26"/>
  <c r="AJ142" i="26"/>
  <c r="AI94" i="26"/>
  <c r="AA75" i="3"/>
  <c r="AB75" i="3" s="1"/>
  <c r="AH62" i="26"/>
  <c r="AH134" i="26"/>
  <c r="AJ143" i="26"/>
  <c r="AH39" i="26"/>
  <c r="AA121" i="3"/>
  <c r="AB121" i="3" s="1"/>
  <c r="AH113" i="26"/>
  <c r="AA91" i="3"/>
  <c r="AB91" i="3" s="1"/>
  <c r="AH86" i="26"/>
  <c r="AJ78" i="26"/>
  <c r="W7" i="26"/>
  <c r="T24" i="4" s="1"/>
  <c r="V7" i="26"/>
  <c r="S23" i="4" s="1"/>
  <c r="AH57" i="26"/>
  <c r="U7" i="26"/>
  <c r="R22" i="4" s="1"/>
  <c r="T7" i="26"/>
  <c r="T6" i="26" s="1"/>
  <c r="S7" i="26"/>
  <c r="R7" i="26"/>
  <c r="R6" i="26" s="1"/>
  <c r="Q7" i="26"/>
  <c r="AI17" i="26"/>
  <c r="AH129" i="26"/>
  <c r="P7" i="26"/>
  <c r="T17" i="4" s="1"/>
  <c r="AH89" i="26"/>
  <c r="O7" i="26"/>
  <c r="O6" i="26" s="1"/>
  <c r="N7" i="26"/>
  <c r="R15" i="4" s="1"/>
  <c r="M7" i="26"/>
  <c r="R14" i="4" s="1"/>
  <c r="L7" i="26"/>
  <c r="L6" i="26" s="1"/>
  <c r="AH79" i="26"/>
  <c r="K7" i="26"/>
  <c r="AA65" i="3"/>
  <c r="AB65" i="3" s="1"/>
  <c r="AI70" i="26"/>
  <c r="AA24" i="3"/>
  <c r="AB24" i="3" s="1"/>
  <c r="AA115" i="3"/>
  <c r="AB115" i="3" s="1"/>
  <c r="AH47" i="26"/>
  <c r="AH23" i="26"/>
  <c r="AH137" i="26"/>
  <c r="AA129" i="3"/>
  <c r="AB129" i="3" s="1"/>
  <c r="AH102" i="26"/>
  <c r="AA63" i="3"/>
  <c r="AB63" i="3" s="1"/>
  <c r="AH59" i="26"/>
  <c r="AH55" i="26"/>
  <c r="AH54" i="26"/>
  <c r="AA40" i="3"/>
  <c r="AB40" i="3" s="1"/>
  <c r="AH33" i="26"/>
  <c r="AI145" i="26"/>
  <c r="AH132" i="26"/>
  <c r="AI119" i="26"/>
  <c r="AI118" i="26"/>
  <c r="AH107" i="26"/>
  <c r="AA99" i="3"/>
  <c r="AB99" i="3" s="1"/>
  <c r="AH104" i="26"/>
  <c r="AA97" i="3"/>
  <c r="AB97" i="3" s="1"/>
  <c r="AH100" i="26"/>
  <c r="AH87" i="26"/>
  <c r="AH83" i="26"/>
  <c r="AI73" i="26"/>
  <c r="AA61" i="3"/>
  <c r="AB61" i="3" s="1"/>
  <c r="AA57" i="3"/>
  <c r="AB57" i="3" s="1"/>
  <c r="AH51" i="26"/>
  <c r="AI49" i="26"/>
  <c r="AA32" i="3"/>
  <c r="AB32" i="3" s="1"/>
  <c r="AH35" i="26"/>
  <c r="AI31" i="26"/>
  <c r="AH27" i="26"/>
  <c r="AH22" i="26"/>
  <c r="AH15" i="26"/>
  <c r="AH48" i="26"/>
  <c r="G7" i="26"/>
  <c r="R8" i="4" s="1"/>
  <c r="AA104" i="3"/>
  <c r="AB104" i="3" s="1"/>
  <c r="AA133" i="3"/>
  <c r="AB133" i="3" s="1"/>
  <c r="AA125" i="3"/>
  <c r="AB125" i="3" s="1"/>
  <c r="AH123" i="26"/>
  <c r="AA109" i="3"/>
  <c r="AB109" i="3" s="1"/>
  <c r="AH109" i="26"/>
  <c r="AH99" i="26"/>
  <c r="AI96" i="26"/>
  <c r="AA85" i="3"/>
  <c r="AB85" i="3" s="1"/>
  <c r="AA69" i="3"/>
  <c r="AB69" i="3" s="1"/>
  <c r="AA37" i="3"/>
  <c r="AB37" i="3" s="1"/>
  <c r="AH19" i="26"/>
  <c r="AH136" i="26"/>
  <c r="AH133" i="26"/>
  <c r="AH128" i="26"/>
  <c r="I7" i="26"/>
  <c r="I6" i="26" s="1"/>
  <c r="AH150" i="26"/>
  <c r="AH146" i="26"/>
  <c r="AJ140" i="26"/>
  <c r="AH82" i="26"/>
  <c r="AA55" i="3"/>
  <c r="AB55" i="3" s="1"/>
  <c r="AH53" i="26"/>
  <c r="AH45" i="26"/>
  <c r="AH37" i="26"/>
  <c r="AJ32" i="26"/>
  <c r="AJ21" i="26"/>
  <c r="AH13" i="26"/>
  <c r="AH149" i="26"/>
  <c r="AA135" i="3"/>
  <c r="AB135" i="3" s="1"/>
  <c r="AH138" i="26"/>
  <c r="AJ125" i="26"/>
  <c r="AI117" i="26"/>
  <c r="AA95" i="3"/>
  <c r="AB95" i="3" s="1"/>
  <c r="AH98" i="26"/>
  <c r="AA87" i="3"/>
  <c r="AB87" i="3" s="1"/>
  <c r="AA79" i="3"/>
  <c r="AB79" i="3" s="1"/>
  <c r="AJ77" i="26"/>
  <c r="AA71" i="3"/>
  <c r="AB71" i="3" s="1"/>
  <c r="AN51" i="26"/>
  <c r="AI72" i="26"/>
  <c r="AJ64" i="26"/>
  <c r="AI50" i="26"/>
  <c r="AI29" i="26"/>
  <c r="AH26" i="26"/>
  <c r="AN45" i="26"/>
  <c r="AH24" i="26"/>
  <c r="AJ20" i="26"/>
  <c r="AM44" i="26"/>
  <c r="AA138" i="3"/>
  <c r="AB138" i="3" s="1"/>
  <c r="AH122" i="26"/>
  <c r="AI120" i="26"/>
  <c r="AI114" i="26"/>
  <c r="AH112" i="26"/>
  <c r="AA106" i="3"/>
  <c r="AB106" i="3" s="1"/>
  <c r="AH106" i="26"/>
  <c r="AH90" i="26"/>
  <c r="AH88" i="26"/>
  <c r="AA82" i="3"/>
  <c r="AB82" i="3" s="1"/>
  <c r="AH80" i="26"/>
  <c r="AI74" i="26"/>
  <c r="AM50" i="26"/>
  <c r="AH60" i="26"/>
  <c r="AH58" i="26"/>
  <c r="AM49" i="26"/>
  <c r="AN49" i="26"/>
  <c r="AN48" i="26"/>
  <c r="AH56" i="26"/>
  <c r="AM48" i="26"/>
  <c r="AM47" i="26"/>
  <c r="AH42" i="26"/>
  <c r="AH40" i="26"/>
  <c r="AM45" i="26"/>
  <c r="AN44" i="26"/>
  <c r="F7" i="26"/>
  <c r="L6" i="30" s="1"/>
  <c r="AH16" i="26"/>
  <c r="AH10" i="26"/>
  <c r="AM55" i="26"/>
  <c r="AN55" i="26"/>
  <c r="AH130" i="26"/>
  <c r="AN54" i="26"/>
  <c r="AM54" i="26"/>
  <c r="AM53" i="26"/>
  <c r="AN53" i="26"/>
  <c r="AN52" i="26"/>
  <c r="AH92" i="26"/>
  <c r="AI66" i="26"/>
  <c r="AA60" i="3"/>
  <c r="AB60" i="3" s="1"/>
  <c r="AH34" i="26"/>
  <c r="AA28" i="3"/>
  <c r="AB28" i="3" s="1"/>
  <c r="AA12" i="3"/>
  <c r="AB12" i="3" s="1"/>
  <c r="E7" i="26"/>
  <c r="T6" i="4" s="1"/>
  <c r="AA145" i="3"/>
  <c r="AB145" i="3" s="1"/>
  <c r="AH151" i="26"/>
  <c r="AH147" i="26"/>
  <c r="AH124" i="26"/>
  <c r="AA110" i="3"/>
  <c r="AB110" i="3" s="1"/>
  <c r="AI116" i="26"/>
  <c r="AH108" i="26"/>
  <c r="AM52" i="26"/>
  <c r="AA78" i="3"/>
  <c r="AB78" i="3" s="1"/>
  <c r="AI84" i="26"/>
  <c r="AM51" i="26"/>
  <c r="AA70" i="3"/>
  <c r="AB70" i="3" s="1"/>
  <c r="AJ76" i="26"/>
  <c r="AN50" i="26"/>
  <c r="AA62" i="3"/>
  <c r="AB62" i="3" s="1"/>
  <c r="AH68" i="26"/>
  <c r="AN47" i="26"/>
  <c r="AH52" i="26"/>
  <c r="AH36" i="26"/>
  <c r="AM46" i="26"/>
  <c r="AI28" i="26"/>
  <c r="AN46" i="26"/>
  <c r="AA22" i="3"/>
  <c r="AB22" i="3" s="1"/>
  <c r="AH14" i="26"/>
  <c r="J7" i="26"/>
  <c r="J6" i="26" s="1"/>
  <c r="U11" i="4" s="1"/>
  <c r="AL16" i="26"/>
  <c r="B20" i="4" s="1"/>
  <c r="AJ11" i="26"/>
  <c r="D7" i="26"/>
  <c r="AN43" i="26"/>
  <c r="AN14" i="26"/>
  <c r="AL15" i="26"/>
  <c r="B19" i="4" s="1"/>
  <c r="AN16" i="26"/>
  <c r="AM43" i="26"/>
  <c r="AM16" i="26"/>
  <c r="C20" i="4" s="1"/>
  <c r="AM15" i="26"/>
  <c r="C19" i="4" s="1"/>
  <c r="AM14" i="26"/>
  <c r="C18" i="4" s="1"/>
  <c r="AN15" i="26"/>
  <c r="AA6" i="3"/>
  <c r="AB6" i="3" s="1"/>
  <c r="AH12" i="26"/>
  <c r="AL14" i="26"/>
  <c r="B18" i="4" s="1"/>
  <c r="H7" i="26"/>
  <c r="AB3" i="3" l="1"/>
  <c r="H16" i="4" s="1"/>
  <c r="W6" i="26"/>
  <c r="R23" i="4"/>
  <c r="U21" i="4"/>
  <c r="T21" i="4"/>
  <c r="T16" i="4"/>
  <c r="S22" i="4"/>
  <c r="Q6" i="26"/>
  <c r="U18" i="4" s="1"/>
  <c r="M6" i="26"/>
  <c r="U14" i="4" s="1"/>
  <c r="G6" i="26"/>
  <c r="U8" i="4" s="1"/>
  <c r="T14" i="4"/>
  <c r="S18" i="4"/>
  <c r="U24" i="4"/>
  <c r="R24" i="4"/>
  <c r="S24" i="4"/>
  <c r="T23" i="4"/>
  <c r="V6" i="26"/>
  <c r="U23" i="4"/>
  <c r="T22" i="4"/>
  <c r="U6" i="26"/>
  <c r="U22" i="4" s="1"/>
  <c r="S21" i="4"/>
  <c r="R21" i="4"/>
  <c r="S20" i="4"/>
  <c r="R20" i="4"/>
  <c r="S6" i="26"/>
  <c r="U20" i="4" s="1"/>
  <c r="T20" i="4"/>
  <c r="S19" i="4"/>
  <c r="R19" i="4"/>
  <c r="U19" i="4"/>
  <c r="T19" i="4"/>
  <c r="T18" i="4"/>
  <c r="R18" i="4"/>
  <c r="S17" i="4"/>
  <c r="P6" i="26"/>
  <c r="U17" i="4" s="1"/>
  <c r="R17" i="4"/>
  <c r="U16" i="4"/>
  <c r="S16" i="4"/>
  <c r="R16" i="4"/>
  <c r="T15" i="4"/>
  <c r="S15" i="4"/>
  <c r="N6" i="26"/>
  <c r="U15" i="4" s="1"/>
  <c r="S14" i="4"/>
  <c r="U13" i="4"/>
  <c r="S13" i="4"/>
  <c r="R13" i="4"/>
  <c r="T13" i="4"/>
  <c r="R12" i="4"/>
  <c r="S12" i="4"/>
  <c r="T12" i="4"/>
  <c r="K6" i="26"/>
  <c r="U12" i="4" s="1"/>
  <c r="L7" i="30"/>
  <c r="T8" i="4"/>
  <c r="S8" i="4"/>
  <c r="M7" i="30"/>
  <c r="K7" i="30"/>
  <c r="R11" i="4"/>
  <c r="T10" i="4"/>
  <c r="U10" i="4"/>
  <c r="S10" i="4"/>
  <c r="R10" i="4"/>
  <c r="AO51" i="26"/>
  <c r="AM66" i="26" s="1"/>
  <c r="AO45" i="26"/>
  <c r="AN60" i="26" s="1"/>
  <c r="AO44" i="26"/>
  <c r="AM59" i="26" s="1"/>
  <c r="AO50" i="26"/>
  <c r="AM65" i="26" s="1"/>
  <c r="AO47" i="26"/>
  <c r="AN62" i="26" s="1"/>
  <c r="AO48" i="26"/>
  <c r="AM63" i="26" s="1"/>
  <c r="AO49" i="26"/>
  <c r="AM64" i="26" s="1"/>
  <c r="K6" i="30"/>
  <c r="R7" i="4"/>
  <c r="F6" i="26"/>
  <c r="N6" i="30" s="1"/>
  <c r="M6" i="30"/>
  <c r="T7" i="4"/>
  <c r="S7" i="4"/>
  <c r="AO55" i="26"/>
  <c r="AN70" i="26" s="1"/>
  <c r="AT15" i="26"/>
  <c r="AO54" i="26"/>
  <c r="AM69" i="26" s="1"/>
  <c r="AO53" i="26"/>
  <c r="AM68" i="26" s="1"/>
  <c r="AO52" i="26"/>
  <c r="AN67" i="26" s="1"/>
  <c r="AR15" i="26"/>
  <c r="AS15" i="26"/>
  <c r="E6" i="26"/>
  <c r="N5" i="30" s="1"/>
  <c r="S6" i="4"/>
  <c r="K5" i="30"/>
  <c r="L5" i="30"/>
  <c r="R6" i="4"/>
  <c r="M5" i="30"/>
  <c r="AR14" i="26"/>
  <c r="AO46" i="26"/>
  <c r="AN61" i="26" s="1"/>
  <c r="AT14" i="26"/>
  <c r="S11" i="4"/>
  <c r="T11" i="4"/>
  <c r="AR16" i="26"/>
  <c r="AT16" i="26"/>
  <c r="AS16" i="26"/>
  <c r="R5" i="4"/>
  <c r="L4" i="30"/>
  <c r="K4" i="30"/>
  <c r="T5" i="4"/>
  <c r="D6" i="26"/>
  <c r="U5" i="4" s="1"/>
  <c r="S5" i="4"/>
  <c r="M4" i="30"/>
  <c r="AN17" i="26"/>
  <c r="AO43" i="26"/>
  <c r="AM58" i="26" s="1"/>
  <c r="AM17" i="26"/>
  <c r="C21" i="4" s="1"/>
  <c r="AO16" i="26"/>
  <c r="AO15" i="26"/>
  <c r="AS14" i="26"/>
  <c r="AO14" i="26"/>
  <c r="AL17" i="26"/>
  <c r="T9" i="4"/>
  <c r="K8" i="30"/>
  <c r="H6" i="26"/>
  <c r="N8" i="30" s="1"/>
  <c r="R9" i="4"/>
  <c r="M8" i="30"/>
  <c r="S9" i="4"/>
  <c r="L8" i="30"/>
  <c r="N7" i="30" l="1"/>
  <c r="U7" i="4"/>
  <c r="N4" i="30"/>
  <c r="U6" i="4"/>
  <c r="U9" i="4"/>
  <c r="AN66" i="26"/>
  <c r="AM60" i="26"/>
  <c r="AN59" i="26"/>
  <c r="AN65" i="26"/>
  <c r="AM62" i="26"/>
  <c r="AN63" i="26"/>
  <c r="AN64" i="26"/>
  <c r="AM70" i="26"/>
  <c r="AN69" i="26"/>
  <c r="AN68" i="26"/>
  <c r="AM67" i="26"/>
  <c r="AU15" i="26"/>
  <c r="AM61" i="26"/>
  <c r="AT17" i="26"/>
  <c r="AS17" i="26"/>
  <c r="AU16" i="26"/>
  <c r="AR17" i="26"/>
  <c r="AN58" i="26"/>
  <c r="AU14" i="26"/>
  <c r="AM23" i="26"/>
  <c r="C13" i="4" s="1"/>
  <c r="AM30" i="26"/>
  <c r="AL23" i="26"/>
  <c r="B13" i="4" s="1"/>
  <c r="AL30" i="26"/>
  <c r="B7" i="4" s="1"/>
  <c r="AM31" i="26"/>
  <c r="C8" i="4" s="1"/>
  <c r="AL24" i="26"/>
  <c r="B14" i="4" s="1"/>
  <c r="AL31" i="26"/>
  <c r="B8" i="4" s="1"/>
  <c r="AM24" i="26"/>
  <c r="C14" i="4" s="1"/>
  <c r="B21" i="4"/>
  <c r="AO17" i="26"/>
  <c r="AM22" i="26"/>
  <c r="AL22" i="26"/>
  <c r="N9" i="30" l="1"/>
  <c r="N10" i="30" s="1"/>
  <c r="U27" i="4"/>
  <c r="U28" i="4"/>
  <c r="U26" i="4"/>
  <c r="AU17" i="26"/>
  <c r="AS24" i="26" s="1"/>
  <c r="C27" i="4" s="1"/>
  <c r="AK37" i="26"/>
  <c r="C7" i="4"/>
  <c r="AL37" i="26"/>
  <c r="AL29" i="26"/>
  <c r="B12" i="4"/>
  <c r="C12" i="4"/>
  <c r="AM29" i="26"/>
  <c r="N11" i="30" l="1"/>
  <c r="AS23" i="26"/>
  <c r="C26" i="4" s="1"/>
  <c r="AR23" i="26"/>
  <c r="B26" i="4" s="1"/>
  <c r="AK34" i="26"/>
  <c r="AL34" i="26" s="1"/>
  <c r="AR22" i="26"/>
  <c r="B25" i="4" s="1"/>
  <c r="AR24" i="26"/>
  <c r="B27" i="4" s="1"/>
  <c r="AS22" i="26"/>
  <c r="C25" i="4" s="1"/>
  <c r="C5" i="30"/>
  <c r="C6" i="4"/>
  <c r="B6" i="4"/>
  <c r="B5"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Villain jean-pierre</author>
    <author>Jean-Pierre Villain</author>
    <author>Microsoft Office User</author>
  </authors>
  <commentList>
    <comment ref="B1" authorId="0" shapeId="0" xr:uid="{32FC388A-406F-4F35-B58F-DC4293211E54}">
      <text>
        <r>
          <rPr>
            <sz val="9"/>
            <color indexed="81"/>
            <rFont val="Tahoma"/>
            <family val="2"/>
          </rPr>
          <t xml:space="preserve">Les marques </t>
        </r>
        <r>
          <rPr>
            <b/>
            <sz val="9"/>
            <color indexed="81"/>
            <rFont val="Tahoma"/>
            <family val="2"/>
          </rPr>
          <t xml:space="preserve">[x] </t>
        </r>
        <r>
          <rPr>
            <sz val="9"/>
            <color indexed="81"/>
            <rFont val="Tahoma"/>
            <family val="2"/>
          </rPr>
          <t>indiquent la présence d'une non-conformité récurrente.
Le chiffre entre crochets indique le numéro de la page dans laquelle a été relevée la non-conformité récurrente pour la première fois.
Par exemple : C [1] indique que le critère est conforme sur la page mais que la page contient une non conformité récurrente dont le détail est en page 1.</t>
        </r>
      </text>
    </comment>
    <comment ref="B2" authorId="1" shapeId="0" xr:uid="{12B363BF-7DCC-4B6E-A7AD-DA8D18E534CA}">
      <text>
        <r>
          <rPr>
            <sz val="9"/>
            <color indexed="81"/>
            <rFont val="Tahoma"/>
            <family val="2"/>
          </rPr>
          <t>Valeur de contrôle, ne pas supprimer ou modifier cette cellule</t>
        </r>
      </text>
    </comment>
    <comment ref="AB3" authorId="2" shapeId="0" xr:uid="{ED3042A6-0495-644F-9C96-D5B7FD2ED47C}">
      <text>
        <r>
          <rPr>
            <sz val="10"/>
            <color rgb="FF000000"/>
            <rFont val="Tahoma"/>
            <family val="2"/>
          </rPr>
          <t xml:space="preserve">Cette colonne affiche </t>
        </r>
        <r>
          <rPr>
            <b/>
            <sz val="10"/>
            <color rgb="FF000000"/>
            <rFont val="Tahoma"/>
            <family val="2"/>
          </rPr>
          <t>"Erreur</t>
        </r>
        <r>
          <rPr>
            <sz val="10"/>
            <color rgb="FF000000"/>
            <rFont val="Tahoma"/>
            <family val="2"/>
          </rPr>
          <t xml:space="preserve">" si une ou plusieurs </t>
        </r>
        <r>
          <rPr>
            <b/>
            <sz val="10"/>
            <color rgb="FF000000"/>
            <rFont val="Tahoma"/>
            <family val="2"/>
          </rPr>
          <t xml:space="preserve">récurrences sont présentes alors qu'il n'y a plus de non-conformité.
</t>
        </r>
        <r>
          <rPr>
            <b/>
            <sz val="10"/>
            <color rgb="FF000000"/>
            <rFont val="Tahoma"/>
            <family val="2"/>
          </rPr>
          <t xml:space="preserve">
</t>
        </r>
        <r>
          <rPr>
            <sz val="10"/>
            <color rgb="FF000000"/>
            <rFont val="Tahoma"/>
            <family val="2"/>
          </rPr>
          <t xml:space="preserve">De plus, la cellule "Global" est en jaune.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Jean-Pierre Villain</author>
    <author>Villain jean-pierre</author>
  </authors>
  <commentList>
    <comment ref="B2" authorId="0" shapeId="0" xr:uid="{A84859A8-8867-4779-8E63-75F29A82CF60}">
      <text>
        <r>
          <rPr>
            <b/>
            <sz val="9"/>
            <color indexed="81"/>
            <rFont val="Tahoma"/>
            <family val="2"/>
          </rPr>
          <t>Jean-Pierre Villain:</t>
        </r>
        <r>
          <rPr>
            <sz val="9"/>
            <color indexed="81"/>
            <rFont val="Tahoma"/>
            <family val="2"/>
          </rPr>
          <t xml:space="preserve">
Valeur de contrôle, ne pas effacer ou modifier la celule B2</t>
        </r>
      </text>
    </comment>
    <comment ref="A150" authorId="1" shapeId="0" xr:uid="{A63B6F6B-4559-4A4D-93F1-95C20F8F08C6}">
      <text>
        <r>
          <rPr>
            <b/>
            <sz val="9"/>
            <color indexed="81"/>
            <rFont val="Tahoma"/>
            <family val="2"/>
          </rPr>
          <t>Villain jean-pierre:</t>
        </r>
        <r>
          <rPr>
            <sz val="9"/>
            <color indexed="81"/>
            <rFont val="Tahoma"/>
            <family val="2"/>
          </rPr>
          <t xml:space="preserve">
Si la liste est mise à jour, pour que les liaisons fonctionnent, ll faut que la liste soit triée par ordre alphabétique :
1. Sémectionner la zone : les deux colonnes du tableau
2. Dans l'onglet données, trier A-&gt;Z</t>
        </r>
      </text>
    </comment>
    <comment ref="A160" authorId="1" shapeId="0" xr:uid="{4BDC6E5F-DE1A-416D-ABA8-9B88BC9CE6F9}">
      <text>
        <r>
          <rPr>
            <b/>
            <sz val="9"/>
            <color indexed="81"/>
            <rFont val="Tahoma"/>
            <family val="2"/>
          </rPr>
          <t>Villain jean-pierre:</t>
        </r>
        <r>
          <rPr>
            <sz val="9"/>
            <color indexed="81"/>
            <rFont val="Tahoma"/>
            <family val="2"/>
          </rPr>
          <t xml:space="preserve">
Si la liste est mise à jour, pour que les liaisons fonctionnent, ll faut que la liste soit triée par ordre alphabétique :
1. Sémectionner la zone : les deux colonnes du tableau
2. Dans l'onglet données, trier A-&gt;Z</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Villain jean-pierre</author>
    <author>Jean-Pierre Villain</author>
  </authors>
  <commentList>
    <comment ref="A1" authorId="0" shapeId="0" xr:uid="{73881AE1-9365-4E63-9D16-BE24A8BDCE28}">
      <text>
        <r>
          <rPr>
            <b/>
            <sz val="9"/>
            <color indexed="81"/>
            <rFont val="Tahoma"/>
            <family val="2"/>
          </rPr>
          <t>Valeur de contrôle :
1 pour autoriser le click pour select/deselect</t>
        </r>
      </text>
    </comment>
    <comment ref="B2" authorId="1" shapeId="0" xr:uid="{C9932555-F52E-4415-B1F5-FADF1DA41563}">
      <text>
        <r>
          <rPr>
            <b/>
            <sz val="9"/>
            <color indexed="81"/>
            <rFont val="Tahoma"/>
            <family val="2"/>
          </rPr>
          <t>Jean-Pierre Villain:</t>
        </r>
        <r>
          <rPr>
            <sz val="9"/>
            <color indexed="81"/>
            <rFont val="Tahoma"/>
            <family val="2"/>
          </rPr>
          <t xml:space="preserve">
Valeur de contrôle, ne pas effacer ou modifier la celule B2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<sst xmlns="http://schemas.openxmlformats.org/spreadsheetml/2006/main" count="5051" uniqueCount="573">
  <si>
    <t>RGAA 4 – GRILLE D'ÉVALUATION</t>
  </si>
  <si>
    <t>Audit RGAA 4 (AA)</t>
  </si>
  <si>
    <t xml:space="preserve">Type d'audit : </t>
  </si>
  <si>
    <t xml:space="preserve">Date : </t>
  </si>
  <si>
    <t xml:space="preserve">Contexte : </t>
  </si>
  <si>
    <t>Recette des correctifs</t>
  </si>
  <si>
    <t xml:space="preserve">Site : </t>
  </si>
  <si>
    <t>AA</t>
  </si>
  <si>
    <t xml:space="preserve">Niveau évalué : </t>
  </si>
  <si>
    <t xml:space="preserve">Nb page : </t>
  </si>
  <si>
    <t>N° page</t>
  </si>
  <si>
    <t>Titre de la page</t>
  </si>
  <si>
    <t>URL</t>
  </si>
  <si>
    <t>Commentaire</t>
  </si>
  <si>
    <t>Exemption(s)</t>
  </si>
  <si>
    <t>P01</t>
  </si>
  <si>
    <t>Accueil</t>
  </si>
  <si>
    <t>https://www.hardis-group.com/</t>
  </si>
  <si>
    <t>Page obligatoire</t>
  </si>
  <si>
    <t>Gestionnaire de cookies Complianz</t>
  </si>
  <si>
    <t>P02</t>
  </si>
  <si>
    <t>Contact</t>
  </si>
  <si>
    <t>https://www.hardis-group.com/contact/</t>
  </si>
  <si>
    <t>P03</t>
  </si>
  <si>
    <t>Mentions légales</t>
  </si>
  <si>
    <t>https://www.hardis-group.com/mentions-legales/</t>
  </si>
  <si>
    <t>P04</t>
  </si>
  <si>
    <t>Plan du site</t>
  </si>
  <si>
    <t xml:space="preserve">https://www.hardis-group.com/plan-du-site/ </t>
  </si>
  <si>
    <t>P05</t>
  </si>
  <si>
    <t>Résultat de recherche ("numérique responsable")</t>
  </si>
  <si>
    <t xml:space="preserve">https://www.hardis-group.com/?paged=1&amp;s=num%C3%A9rique+responsable&amp;f_post_type=page </t>
  </si>
  <si>
    <t>P06</t>
  </si>
  <si>
    <t>Page Vision</t>
  </si>
  <si>
    <t>https://www.hardis-group.com/vision/?f_post_type=post</t>
  </si>
  <si>
    <t>P07</t>
  </si>
  <si>
    <t>Podcast</t>
  </si>
  <si>
    <t>https://www.hardis-group.com/podcasts/light-up-2-partie-3-la-finance-responsable-comment-les-epargnants-adherent-ils-a-la-demarche-eco-responsable-et-quelles-sont-leurs-attentes/</t>
  </si>
  <si>
    <t>P08</t>
  </si>
  <si>
    <t>Tech fields</t>
  </si>
  <si>
    <t>https://www.hardis-group.com/tech/digital-services-services-numeriques-cloud/</t>
  </si>
  <si>
    <t>P09</t>
  </si>
  <si>
    <t>Secteur</t>
  </si>
  <si>
    <t>https://www.hardis-group.com/tech/numerique-responsable/</t>
  </si>
  <si>
    <t>P10</t>
  </si>
  <si>
    <t>Business</t>
  </si>
  <si>
    <t>https://www.hardis-group.com/business/assurance-services-financiers/</t>
  </si>
  <si>
    <t>P11</t>
  </si>
  <si>
    <t>Nos offres d'emploi</t>
  </si>
  <si>
    <t>https://www.hardis-group.com/job-offers/?keyword</t>
  </si>
  <si>
    <t>P12</t>
  </si>
  <si>
    <t>Offre d'emploi</t>
  </si>
  <si>
    <t>https://www.hardis-group.com/job-offers/manager-technique-h-f-1096-2/</t>
  </si>
  <si>
    <t>P13</t>
  </si>
  <si>
    <t>Nos agences</t>
  </si>
  <si>
    <t>https://www.hardis-group.com/we-are-hardis-group/nos-agences/</t>
  </si>
  <si>
    <t>google map</t>
  </si>
  <si>
    <t>P14</t>
  </si>
  <si>
    <t>Ethique et compliance</t>
  </si>
  <si>
    <t>https://www.hardis-group.com/ethique-et-compliance/</t>
  </si>
  <si>
    <t>P15</t>
  </si>
  <si>
    <t>Nous connaître</t>
  </si>
  <si>
    <t xml:space="preserve">https://www.hardis-group.com/we-are-hardis-group/nous-connaitre/ </t>
  </si>
  <si>
    <t>P16</t>
  </si>
  <si>
    <t>P17</t>
  </si>
  <si>
    <t>P18</t>
  </si>
  <si>
    <t>P19</t>
  </si>
  <si>
    <t>P20</t>
  </si>
  <si>
    <t>Aide</t>
  </si>
  <si>
    <t>Thématique</t>
  </si>
  <si>
    <t>Ordre</t>
  </si>
  <si>
    <t>Critère</t>
  </si>
  <si>
    <t>Intitulé</t>
  </si>
  <si>
    <t>Nvx</t>
  </si>
  <si>
    <t>Global</t>
  </si>
  <si>
    <t>Tableau de bord audit RGAA 4</t>
  </si>
  <si>
    <t>Conformité RGAA 4</t>
  </si>
  <si>
    <t>Résultats par page</t>
  </si>
  <si>
    <t>C</t>
  </si>
  <si>
    <t>NC</t>
  </si>
  <si>
    <t>NA</t>
  </si>
  <si>
    <t>% C</t>
  </si>
  <si>
    <t>Tous les criteres</t>
  </si>
  <si>
    <t>A</t>
  </si>
  <si>
    <t>AA (legal)</t>
  </si>
  <si>
    <t>AAA</t>
  </si>
  <si>
    <t>Conformité pour chaque niveau</t>
  </si>
  <si>
    <t>Résultats par niveau</t>
  </si>
  <si>
    <t>Résultats par priorité</t>
  </si>
  <si>
    <t>En %</t>
  </si>
  <si>
    <t>Résultats : moyennes</t>
  </si>
  <si>
    <t>Moyenne</t>
  </si>
  <si>
    <t>Meilleure page</t>
  </si>
  <si>
    <t>Plus mauvaise page</t>
  </si>
  <si>
    <t>Calcul de la conformité</t>
  </si>
  <si>
    <r>
      <t>La conformité globale (Tableau "</t>
    </r>
    <r>
      <rPr>
        <b/>
        <sz val="11"/>
        <color rgb="FF0B1B34"/>
        <rFont val="Verdana"/>
        <family val="2"/>
      </rPr>
      <t>Conformité RGAA 4</t>
    </r>
    <r>
      <rPr>
        <sz val="11"/>
        <color rgb="FF0B1B34"/>
        <rFont val="Verdana"/>
        <family val="2"/>
      </rPr>
      <t xml:space="preserve">") est calculée de la manière suivante : </t>
    </r>
    <r>
      <rPr>
        <b/>
        <sz val="11"/>
        <color rgb="FF0B1B34"/>
        <rFont val="Verdana"/>
        <family val="2"/>
      </rPr>
      <t>C / (C+NC)</t>
    </r>
    <r>
      <rPr>
        <sz val="11"/>
        <color rgb="FF0B1B34"/>
        <rFont val="Verdana"/>
        <family val="2"/>
      </rPr>
      <t xml:space="preserve"> où </t>
    </r>
    <r>
      <rPr>
        <b/>
        <sz val="11"/>
        <color rgb="FF0B1B34"/>
        <rFont val="Verdana"/>
        <family val="2"/>
      </rPr>
      <t>C</t>
    </r>
    <r>
      <rPr>
        <sz val="11"/>
        <color rgb="FF0B1B34"/>
        <rFont val="Verdana"/>
        <family val="2"/>
      </rPr>
      <t xml:space="preserve"> est le nombre de critères conformes et </t>
    </r>
    <r>
      <rPr>
        <b/>
        <sz val="11"/>
        <color rgb="FF0B1B34"/>
        <rFont val="Verdana"/>
        <family val="2"/>
      </rPr>
      <t>NC</t>
    </r>
    <r>
      <rPr>
        <sz val="11"/>
        <color rgb="FF0B1B34"/>
        <rFont val="Verdana"/>
        <family val="2"/>
      </rPr>
      <t xml:space="preserve"> le nombre de critères non conformes.
C'est ce nombre qui est la référence légale, il représente le</t>
    </r>
    <r>
      <rPr>
        <b/>
        <sz val="11"/>
        <color rgb="FF0B1B34"/>
        <rFont val="Verdana"/>
        <family val="2"/>
      </rPr>
      <t xml:space="preserve"> taux de conformité de l'échantillon</t>
    </r>
    <r>
      <rPr>
        <sz val="11"/>
        <color rgb="FF0B1B34"/>
        <rFont val="Verdana"/>
        <family val="2"/>
      </rPr>
      <t xml:space="preserve">.
Il est normal que le </t>
    </r>
    <r>
      <rPr>
        <b/>
        <sz val="11"/>
        <color rgb="FF0B1B34"/>
        <rFont val="Verdana"/>
        <family val="2"/>
      </rPr>
      <t>taux de conformité global</t>
    </r>
    <r>
      <rPr>
        <sz val="11"/>
        <color rgb="FF0B1B34"/>
        <rFont val="Verdana"/>
        <family val="2"/>
      </rPr>
      <t xml:space="preserve"> diffère sensiblement du </t>
    </r>
    <r>
      <rPr>
        <b/>
        <sz val="11"/>
        <color rgb="FF0B1B34"/>
        <rFont val="Verdana"/>
        <family val="2"/>
      </rPr>
      <t>taux de conformité par page</t>
    </r>
    <r>
      <rPr>
        <sz val="11"/>
        <color rgb="FF0B1B34"/>
        <rFont val="Verdana"/>
        <family val="2"/>
      </rPr>
      <t>.
En effet, un critère NC (non conforme) sur une page rend le critère non conforme sur l'ensemble de l'échantillon.
Pour qu'un site soit conforme (100% des critères applicables sont conformes au niveau AA) il est donc nécessaire que le taux de conformité par page soit égal à 100 %.
Un critère peut prendre 4 statuts différents : 
- C : CONFORME. Le critère est conforme pour l'ensemble des éléments de la page.
- NC : NON CONFORME. Au moins un des éléments de la page concernée par le critère n'est pas conforme.
- NA : NON APPLICABLE. Aucun élément dans la page ne concerne le critère.
- NT : NON TESTÉ. Le critère n'est pas testé.</t>
    </r>
  </si>
  <si>
    <t>Lecture du système de récurrences</t>
  </si>
  <si>
    <r>
      <t xml:space="preserve">Lorsque des </t>
    </r>
    <r>
      <rPr>
        <b/>
        <sz val="11"/>
        <color rgb="FF212121"/>
        <rFont val="Verdana"/>
        <family val="2"/>
      </rPr>
      <t>composants sont utilisés sur plusieurs pages</t>
    </r>
    <r>
      <rPr>
        <sz val="11"/>
        <color rgb="FF212121"/>
        <rFont val="Verdana"/>
        <family val="2"/>
      </rPr>
      <t xml:space="preserve"> (exemple : tout ou partie d’en-tête, pied de page, menus de navigation, etc.), ils ne sont </t>
    </r>
    <r>
      <rPr>
        <b/>
        <sz val="11"/>
        <color rgb="FF212121"/>
        <rFont val="Verdana"/>
        <family val="2"/>
      </rPr>
      <t>audités que sur la première page où ils sont rencontrés</t>
    </r>
    <r>
      <rPr>
        <sz val="11"/>
        <color rgb="FF212121"/>
        <rFont val="Verdana"/>
        <family val="2"/>
      </rPr>
      <t xml:space="preserve"> (souvent la page 1 - page d’accueil). </t>
    </r>
    <r>
      <rPr>
        <b/>
        <sz val="11"/>
        <color rgb="FF212121"/>
        <rFont val="Verdana"/>
        <family val="2"/>
      </rPr>
      <t>Sur les autres pages, ne sont audités que les composants inédits à chaque page</t>
    </r>
    <r>
      <rPr>
        <sz val="11"/>
        <color rgb="FF212121"/>
        <rFont val="Verdana"/>
        <family val="2"/>
      </rPr>
      <t xml:space="preserve">.
Puisqu’il s’agit d’un même composant utilisé sur plusieurs pages, en cas de non-conformités, corriger le composant sur n’importe quelle page résoudra les non-conformités qui lui sont applicables sur toutes les pages où il est utilisé.
Sur une page où un composant est utilisé mais pas audité car l’a déjà été sur une page précédente, </t>
    </r>
    <r>
      <rPr>
        <b/>
        <sz val="11"/>
        <color rgb="FF212121"/>
        <rFont val="Verdana"/>
        <family val="2"/>
      </rPr>
      <t>la conformité du critère est évaluée sur les composants inédits à cette page</t>
    </r>
    <r>
      <rPr>
        <sz val="11"/>
        <color rgb="FF212121"/>
        <rFont val="Verdana"/>
        <family val="2"/>
      </rPr>
      <t xml:space="preserve">.
La grille d’audit propose une lecture du taux de conformité par page sur l’onglet « Résultats ». Afin que le taux des pages Px reflète de manière représentative le taux de conformité de la page et inclue les composants utilisés mais pas audités sur ces pages, </t>
    </r>
    <r>
      <rPr>
        <b/>
        <sz val="11"/>
        <color rgb="FF212121"/>
        <rFont val="Verdana"/>
        <family val="2"/>
      </rPr>
      <t>notre grille utilise un système de Récurrences qui sont prises en compte dans le calcul du taux</t>
    </r>
    <r>
      <rPr>
        <sz val="11"/>
        <color rgb="FF212121"/>
        <rFont val="Verdana"/>
        <family val="2"/>
      </rPr>
      <t xml:space="preserve">.
Sur les pages Px de la grille d’audit, </t>
    </r>
    <r>
      <rPr>
        <b/>
        <sz val="11"/>
        <color rgb="FF212121"/>
        <rFont val="Verdana"/>
        <family val="2"/>
      </rPr>
      <t>un critère peut être noté NC[1], C[1] ou NA[1]</t>
    </r>
    <r>
      <rPr>
        <sz val="11"/>
        <color rgb="FF212121"/>
        <rFont val="Verdana"/>
        <family val="2"/>
      </rPr>
      <t>.
L’</t>
    </r>
    <r>
      <rPr>
        <b/>
        <sz val="11"/>
        <color rgb="FF212121"/>
        <rFont val="Verdana"/>
        <family val="2"/>
      </rPr>
      <t>état de conformité</t>
    </r>
    <r>
      <rPr>
        <sz val="11"/>
        <color rgb="FF212121"/>
        <rFont val="Verdana"/>
        <family val="2"/>
      </rPr>
      <t xml:space="preserve"> (NC, C ou NA) est relatif aux </t>
    </r>
    <r>
      <rPr>
        <b/>
        <sz val="11"/>
        <color rgb="FF212121"/>
        <rFont val="Verdana"/>
        <family val="2"/>
      </rPr>
      <t>composants audités sur la page courante</t>
    </r>
    <r>
      <rPr>
        <sz val="11"/>
        <color rgb="FF212121"/>
        <rFont val="Verdana"/>
        <family val="2"/>
      </rPr>
      <t>, n’incluant pas les composants non-réaudités car l’ont été sur une page précédente. Le chiffre entre crochet rappelle qu’une NC sur ce critère a par ailleurs été remontée sur le critère au niveau d’un composant non ré-audité, le chiffre indiquant la page sur laquelle le composant en question avait été audité.</t>
    </r>
  </si>
  <si>
    <t>O</t>
  </si>
  <si>
    <t>Utilisateurs principalement impactés</t>
  </si>
  <si>
    <t>Priorité</t>
  </si>
  <si>
    <t>Complexité</t>
  </si>
  <si>
    <t>Thématiques</t>
  </si>
  <si>
    <t>Niveau WCAG</t>
  </si>
  <si>
    <t>Recommandation</t>
  </si>
  <si>
    <t>Niveau</t>
  </si>
  <si>
    <t>Index</t>
  </si>
  <si>
    <t>Images</t>
  </si>
  <si>
    <t>1.1</t>
  </si>
  <si>
    <t>Chaque image porteuse d'information a-t-elle une alternative textuelle ?</t>
  </si>
  <si>
    <t xml:space="preserve">Personnes aveugles et déficientes visuelles. </t>
  </si>
  <si>
    <t>Majeur</t>
  </si>
  <si>
    <t>Simple </t>
  </si>
  <si>
    <t>1.2</t>
  </si>
  <si>
    <t>Chaque image de décoration est-elle correctement ignorée par les technologies d'assistance ?</t>
  </si>
  <si>
    <t>Personnes aveugles et déficientes visuelles. </t>
  </si>
  <si>
    <t>Faible à fort</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</si>
  <si>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</si>
  <si>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</si>
  <si>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</si>
  <si>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</si>
  <si>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 xml:space="preserve">Personnes aveugles, déficientes visuelles, handicapées cognitives (dyslexiques par exemple). </t>
  </si>
  <si>
    <t>Moyenne à complexe </t>
  </si>
  <si>
    <t>1.5</t>
  </si>
  <si>
    <t>Pour chaque image utilisée comme CAPTCHA, une solution d'accès alternatif au contenu ou à la fonction du CAPTCHA est-elle présente ?</t>
  </si>
  <si>
    <t xml:space="preserve">Moyenne à complexe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</si>
  <si>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</si>
  <si>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</si>
  <si>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</si>
  <si>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</si>
  <si>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</si>
  <si>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</si>
  <si>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Modéré à fort</t>
  </si>
  <si>
    <t xml:space="preserve">Complexe </t>
  </si>
  <si>
    <t>1.9</t>
  </si>
  <si>
    <t>Chaque légende d'image est-elle, si nécessaire, correctement reliée à l'image correspondante ?</t>
  </si>
  <si>
    <t xml:space="preserve">Personnes aveugles </t>
  </si>
  <si>
    <t>Fort à majeur</t>
  </si>
  <si>
    <t>1.10</t>
  </si>
  <si>
    <t>Chaque image texte porteuse d'information, doit si possible être remplacée par du texte stylé. Cette règle est-elle respectée (hors cas particuliers) ?</t>
  </si>
  <si>
    <t>Cadres</t>
  </si>
  <si>
    <t>2.1</t>
  </si>
  <si>
    <t>Chaque cadre a-t-il un titre de cadre ?</t>
  </si>
  <si>
    <t>2.2</t>
  </si>
  <si>
    <t>Pour chaque cadre ayant un titre de cadre, ce titre de cadre est-il pertinent ?</t>
  </si>
  <si>
    <t>Couleurs</t>
  </si>
  <si>
    <t>3.1</t>
  </si>
  <si>
    <t>Dans chaque page web, l'information ne doit pas être donnée uniquement par la couleur. Cette règle est-elle respectée ?</t>
  </si>
  <si>
    <t xml:space="preserve">Personnes aveugles, déficientes visuelles </t>
  </si>
  <si>
    <t>3.2</t>
  </si>
  <si>
    <t>Dans chaque page web, le contraste entre la couleur du texte et la couleur de son arrière-plan est-il suffisamment élevé (hors cas particuliers) ?</t>
  </si>
  <si>
    <t xml:space="preserve">Personnes déficientes visuelles. </t>
  </si>
  <si>
    <t>3.3</t>
  </si>
  <si>
    <t>Dans chaque page web, les couleurs utilisées dans les composants d'interface ou les éléments graphiques porteurs d'informations sont-elles suffisamment contrastées (hors cas particuliers ) ?</t>
  </si>
  <si>
    <t xml:space="preserve">Moyenne à Complexe </t>
  </si>
  <si>
    <t>3.4</t>
  </si>
  <si>
    <t>Dans chaque page Web, le contraste entre la couleur du texte et la couleur de son arrière-plan est-il amélioré (hors cas particuliers) ?</t>
  </si>
  <si>
    <t>Multimédia</t>
  </si>
  <si>
    <t>4.1</t>
  </si>
  <si>
    <t>Chaque média temporel pré-enregistré a-t-il, si nécessaire, une transcription textuelle ou une audiodescription (hors cas particuliers) ?</t>
  </si>
  <si>
    <t>Tous les utilisateurs</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</si>
  <si>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</si>
  <si>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</si>
  <si>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</si>
  <si>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</si>
  <si>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 xml:space="preserve">Personnes sourdes et malentendantes.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</si>
  <si>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</si>
  <si>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</si>
  <si>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</si>
  <si>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</si>
  <si>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Fort</t>
  </si>
  <si>
    <t xml:space="preserve"> Complexe </t>
  </si>
  <si>
    <t>4.6</t>
  </si>
  <si>
    <t>Pour chaque média temporel pré-enregistré ayant une audiodescription synchronisée, celle-ci est-elle pertinente ?</t>
  </si>
  <si>
    <t>4.7</t>
  </si>
  <si>
    <t>Chaque média temporel est-il clairement identifiable (hors cas particuliers) ?</t>
  </si>
  <si>
    <t>Modéré</t>
  </si>
  <si>
    <t>4.8</t>
  </si>
  <si>
    <t>Chaque média non temporel a-t-il, si nécessaire, une alternative (hors cas particuliers) ?</t>
  </si>
  <si>
    <t>Aveugles, déficients visuels, grands malvoyants, sourds et malentendants, handicapés moteurs, handicapés mentaux.</t>
  </si>
  <si>
    <t>4.9</t>
  </si>
  <si>
    <t>Pour chaque média non temporel ayant une alternative, cette alternative est-elle pertinente ?</t>
  </si>
  <si>
    <t>4.10</t>
  </si>
  <si>
    <t>Chaque son déclenché automatiquement est-il contrôlable par l'utilisateur ?</t>
  </si>
  <si>
    <t>Personnes aveugles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</si>
  <si>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</si>
  <si>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</si>
  <si>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</si>
  <si>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</si>
  <si>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</si>
  <si>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</si>
  <si>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4.14</t>
  </si>
  <si>
    <t>Chaque média temporel pré-enregistré a-t-il, si nécessaire, une interprétation en langue des signes (hors cas particuliers) ?</t>
  </si>
  <si>
    <t>Personnes sourdes</t>
  </si>
  <si>
    <t>Complexe</t>
  </si>
  <si>
    <t>4.15</t>
  </si>
  <si>
    <t>Pour chaque média temporel pré-enregistré ayant une interprétation en langue des signes, celle-ci est-elle pertinente ?</t>
  </si>
  <si>
    <t>4.16</t>
  </si>
  <si>
    <t>Chaque média temporel pré-enregistré a-t-il, si nécessaire, une audiodescription étendue synchronisée (hors cas particuliers) ?</t>
  </si>
  <si>
    <t>Personnes aveugles</t>
  </si>
  <si>
    <t>4.17</t>
  </si>
  <si>
    <t>Pour chaque média temporel pré-enregistré ayant une audiodescription étendue synchronisée, celle-ci est-elle pertinente ?</t>
  </si>
  <si>
    <t>4.18</t>
  </si>
  <si>
    <t>Chaque média temporel synchronisé ou seulement vidéo a-t-il, si nécessaire, une transcription textuelle (hors cas particuliers) ?</t>
  </si>
  <si>
    <t>4.19</t>
  </si>
  <si>
    <t>Pour chaque média temporel synchronisé ou seulement vidéo, ayant une transcription textuelle, celle-ci est-elle pertinente ?</t>
  </si>
  <si>
    <t>4.20</t>
  </si>
  <si>
    <t>Pour chaque média temporel seulement audio pré-enregistré, les dialogues sont-ils suffisamment audibles (hors cas particuliers) ?</t>
  </si>
  <si>
    <t>Personnes malentendantes</t>
  </si>
  <si>
    <t>Tableaux</t>
  </si>
  <si>
    <t>5.1</t>
  </si>
  <si>
    <t>Chaque tableau de données complexe a-t-il un résumé ?</t>
  </si>
  <si>
    <t xml:space="preserve">Personnes aveugles, déficientes visuelles, handicapées intellectuelles </t>
  </si>
  <si>
    <t>5.2</t>
  </si>
  <si>
    <t>Pour chaque tableau de données complexe ayant un résumé, celui-ci est-il pertinent ?</t>
  </si>
  <si>
    <t>5.3</t>
  </si>
  <si>
    <t>Pour chaque tableau de mise en forme, le contenu linéarisé reste-t-il compréhensible (hors cas particuliers) ?</t>
  </si>
  <si>
    <t>5.4</t>
  </si>
  <si>
    <t>Pour chaque tableau de données ayant un titre, le titre est-il correctement associé au tableau de données ?</t>
  </si>
  <si>
    <t>Personnes aveugles, déficientes visuelles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</si>
  <si>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</si>
  <si>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</si>
  <si>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</si>
  <si>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</si>
  <si>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</si>
  <si>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</si>
  <si>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</si>
  <si>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</si>
  <si>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Liens</t>
  </si>
  <si>
    <t>6.1</t>
  </si>
  <si>
    <t>Chaque lien est-il explicite (hors cas particuliers) ?</t>
  </si>
  <si>
    <t>6.2</t>
  </si>
  <si>
    <t>Dans chaque page web, chaque lien, à l'exception des ancres, a-t-il un intitulé ?</t>
  </si>
  <si>
    <t>6.3</t>
  </si>
  <si>
    <t>Chaque intitulé de lien seul est-il explicite hors contexte (hors cas particuliers) ?</t>
  </si>
  <si>
    <t>Script</t>
  </si>
  <si>
    <t>7.1</t>
  </si>
  <si>
    <t>Chaque script est-il, si nécessaire, compatible avec les technologies d'assistance ?</t>
  </si>
  <si>
    <t xml:space="preserve">Personnes aveugles, déficientes visuelles, handicapées motrices. </t>
  </si>
  <si>
    <t xml:space="preserve">Complexe à très complexe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</si>
  <si>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</si>
  <si>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</si>
  <si>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</si>
  <si>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</si>
  <si>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</si>
  <si>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</si>
  <si>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 xml:space="preserve">Personnes aveugles, déficientes visuelles, handicapées motrices, handicapées intellectuelles et cognitives. </t>
  </si>
  <si>
    <t>7.5</t>
  </si>
  <si>
    <t>Dans chaque page web, les messages de statut sont-ils correctement restitués par les technologies d'assistance ?</t>
  </si>
  <si>
    <t xml:space="preserve">Personnes aveugles, déficientes visuelles. </t>
  </si>
  <si>
    <t>7.6</t>
  </si>
  <si>
    <t>Chaque script qui provoque une alerte non sollicitée est-il contrôlable par l'utilisateur (hors cas particuliers) ?</t>
  </si>
  <si>
    <t>Éléments obligatoires</t>
  </si>
  <si>
    <t>8.1</t>
  </si>
  <si>
    <t>Chaque page web est-elle définie par un type de document ?</t>
  </si>
  <si>
    <t>Faible à modéré</t>
  </si>
  <si>
    <t>8.2</t>
  </si>
  <si>
    <t>Pour chaque page web, le code source généré est-il valide selon le type de document spécifié (hors cas particuliers) ?</t>
  </si>
  <si>
    <t>8.3</t>
  </si>
  <si>
    <t>Dans chaque page web, la langue par défaut est-elle présente ?</t>
  </si>
  <si>
    <t xml:space="preserve">Personnes aveugles. </t>
  </si>
  <si>
    <t>8.4</t>
  </si>
  <si>
    <t>Pour chaque page web ayant une langue par défaut, le code de langue est-il pertinent ?</t>
  </si>
  <si>
    <t>8.5</t>
  </si>
  <si>
    <t>Chaque page web a-t-elle un titre de page ?</t>
  </si>
  <si>
    <t xml:space="preserve">Personnes aveugles, personnes handicapées motrices.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</si>
  <si>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</si>
  <si>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</si>
  <si>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</si>
  <si>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</si>
  <si>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</si>
  <si>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</si>
  <si>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</si>
  <si>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</si>
  <si>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Faible à majeur</t>
  </si>
  <si>
    <t>8.10</t>
  </si>
  <si>
    <t>Dans chaque page web, les changements du sens de lecture sont-ils signalés ?</t>
  </si>
  <si>
    <t>Structuration</t>
  </si>
  <si>
    <t>9.1</t>
  </si>
  <si>
    <t>Dans chaque page web, l'information est-elle structurée par l'utilisation appropriée de titres ?</t>
  </si>
  <si>
    <t>9.2</t>
  </si>
  <si>
    <t>Dans chaque page web, la structure du document est-elle cohérente (hors cas particuliers) ?</t>
  </si>
  <si>
    <t>Personnes aveugles, personnes handicapées motrices</t>
  </si>
  <si>
    <t>9.3</t>
  </si>
  <si>
    <t>Dans chaque page web, chaque liste est-elle correctement structurée ?</t>
  </si>
  <si>
    <t>9.4</t>
  </si>
  <si>
    <t>Dans chaque page web, chaque citation est-elle correctement indiquée ?</t>
  </si>
  <si>
    <t>9.5</t>
  </si>
  <si>
    <t>Dans chaque page Web, la première occurrence de chaque abréviation permet-elle d'en connaître la signification ?</t>
  </si>
  <si>
    <t>Simple</t>
  </si>
  <si>
    <t>9.6</t>
  </si>
  <si>
    <t>Dans chaque page Web, la signification de chaque abréviation est-elle pertinente ?</t>
  </si>
  <si>
    <t>Présentation</t>
  </si>
  <si>
    <t>10.1</t>
  </si>
  <si>
    <t>Dans le site web, des feuilles de styles sont-elles utilisées pour contrôler la présentation de l'information ?</t>
  </si>
  <si>
    <t xml:space="preserve">Personnes déficientes visuelles, personnes ayant des troubles cognitifs. </t>
  </si>
  <si>
    <t>10.2</t>
  </si>
  <si>
    <t>Dans chaque page web, le contenu visible reste-t-il présent lorsque les feuilles de styles sont désactivées ?</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</si>
  <si>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</si>
  <si>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</si>
  <si>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</si>
  <si>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</si>
  <si>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</si>
  <si>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</si>
  <si>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 xml:space="preserve">Simple à complexe </t>
  </si>
  <si>
    <t>10.6</t>
  </si>
  <si>
    <t>Dans chaque page web, chaque lien dont la nature n'est pas évidente est-il visible par rapport au texte environnant ?</t>
  </si>
  <si>
    <t>10.7</t>
  </si>
  <si>
    <t>Dans chaque page web, pour chaque élément recevant le focus, la prise de focus est-elle visible ?</t>
  </si>
  <si>
    <t xml:space="preserve">Personnes handicapées motrices </t>
  </si>
  <si>
    <t>10.8</t>
  </si>
  <si>
    <t>Pour chaque page web, les contenus cachés ont-ils vocation à être ignorés par les technologies d'assistance ?</t>
  </si>
  <si>
    <t xml:space="preserve">Personnes aveugles, personnes déficientes visuelles.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</si>
  <si>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</si>
  <si>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</si>
  <si>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</si>
  <si>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</si>
  <si>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</si>
  <si>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t>
  </si>
  <si>
    <t xml:space="preserve">Personnes déficientes visuelles, personnes handicapées motrices. </t>
  </si>
  <si>
    <t>10.12</t>
  </si>
  <si>
    <t>Dans chaque page web, les propriétés d'espacement du texte peuvent-elles être redéfinies par l'utilisateur sans perte de contenu ou de fonctionnalité (hors cas particuliers) ?</t>
  </si>
  <si>
    <t xml:space="preserve">Personnes dyslexiques. </t>
  </si>
  <si>
    <t>10.13</t>
  </si>
  <si>
    <t>Dans chaque page web, les contenus additionnels apparaissant à la prise de focus ou au survol d'un composant d'interface sont-ils contrôlables par l'utilisateur (hors cas particuliers ) ?</t>
  </si>
  <si>
    <t xml:space="preserve">Personnes aveugles, personnes déficientes visuelles, personnes handicapées motrices. </t>
  </si>
  <si>
    <t>10.14</t>
  </si>
  <si>
    <t>Dans chaque page web, les contenus additionnels apparaissant via les styles CSS uniquement peuvent-ils être rendus visibles au clavier et par tout dispositif de pointage ?</t>
  </si>
  <si>
    <t>10.15</t>
  </si>
  <si>
    <t>Dans chaque page Web, le choix de la couleur de fond et de police du texte est-il contrôlable par l'utilisateur ?</t>
  </si>
  <si>
    <t>Personnes déficientes visuelles</t>
  </si>
  <si>
    <t>10.16</t>
  </si>
  <si>
    <t>Pour chaque page Web, le texte ne doit pas être justifié. Cette règle est-elle respectée ?</t>
  </si>
  <si>
    <t>10.17</t>
  </si>
  <si>
    <t>Pour chaque page Web, en affichage plein écran et avec une taille de police à 200%, chaque bloc de texte reste-t-il lisible sans l'utilisation de la barre de défilement horizontal ?</t>
  </si>
  <si>
    <t>10.18</t>
  </si>
  <si>
    <t>Pour chaque page Web, les blocs de texte ont-ils une largeur inférieure ou égale à 80 caractères (hors cas particuliers) ?</t>
  </si>
  <si>
    <t>10.19</t>
  </si>
  <si>
    <t>Pour chaque page Web, l'espace entre les lignes et les paragraphes est-il suffisant ?</t>
  </si>
  <si>
    <t>Formulaires</t>
  </si>
  <si>
    <t>11.1</t>
  </si>
  <si>
    <t>Chaque champ de formulaire a-t-il une étiquette ?</t>
  </si>
  <si>
    <t xml:space="preserve">Personnes aveugles, Personnes déficientes visuelles, personnes handicapées motrices intellectuelles ou cognitives.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</si>
  <si>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</si>
  <si>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</si>
  <si>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</si>
  <si>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</si>
  <si>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</si>
  <si>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</si>
  <si>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</si>
  <si>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</si>
  <si>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 xml:space="preserve">Personnes aveugles, Personnes déficientes visuelles. </t>
  </si>
  <si>
    <t>11.6</t>
  </si>
  <si>
    <t>Dans chaque formulaire, chaque regroupement de champs de formulaire a-t-il une légende ?</t>
  </si>
  <si>
    <t>11.7</t>
  </si>
  <si>
    <t>Dans chaque formulaire, chaque légende associée à un regroupement de champs de même nature est-elle pertinente ?</t>
  </si>
  <si>
    <t>11.8</t>
  </si>
  <si>
    <t>Dans chaque formulaire, les items de même nature d'une liste de choix sont-ils regroupés de manière pertinente ?</t>
  </si>
  <si>
    <t>11.9</t>
  </si>
  <si>
    <t>Dans chaque formulaire, l'intitulé de chaque bouton est-il pertinent (hors cas particuliers) ?</t>
  </si>
  <si>
    <t xml:space="preserve">Personnes aveugles, personnes déficientes visuelles, personnes handicapées intellectuelles. </t>
  </si>
  <si>
    <t>11.10</t>
  </si>
  <si>
    <t>Dans chaque formulaire, le contrôle de saisie est-il utilisé de manière pertinente (hors cas particuliers) ?</t>
  </si>
  <si>
    <t xml:space="preserve">Personnes aveugles, personnes handicapées intellectuelles. </t>
  </si>
  <si>
    <t>11.11</t>
  </si>
  <si>
    <t>Dans chaque formulaire, le contrôle de saisie est-il accompagné, si nécessaire, de suggestions facilitant la correction des erreurs de saisie ?</t>
  </si>
  <si>
    <t>11.12</t>
  </si>
  <si>
    <t>Pour chaque formulaire qui modifie ou supprime des données, ou qui transmet des réponses à un test ou à un examen, ou dont la validation a des conséquences financières ou juridiques, la saisie des données vérifie-t-elle une de ces conditions ?</t>
  </si>
  <si>
    <t>11.13</t>
  </si>
  <si>
    <t>La finalité d'un champ de saisie peut-elle être déduite pour faciliter le remplissage automatique des champs avec les données de l'utilisateur ?</t>
  </si>
  <si>
    <t xml:space="preserve">Personnes handicapées intellectuelles, personnes handicapées motrices. </t>
  </si>
  <si>
    <t>11.14</t>
  </si>
  <si>
    <t>Pour chaque formulaire, toutes les données peuvent-elles être modifiées, mises à jour ou récupérées par l'utilisateur ?</t>
  </si>
  <si>
    <t>11.15</t>
  </si>
  <si>
    <t>Pour chaque formulaire, des aides à la saisie sont-elles présentes ?</t>
  </si>
  <si>
    <t>11.16</t>
  </si>
  <si>
    <t>Pour chaque formulaire, chaque aide à la saisie est-elle pertinente ?</t>
  </si>
  <si>
    <t>Navigation</t>
  </si>
  <si>
    <t>12.1</t>
  </si>
  <si>
    <t>Chaque ensemble de pages dispose-t-il de deux systèmes de navigation différents, au moins (hors cas particuliers) ?</t>
  </si>
  <si>
    <t xml:space="preserve">Personnes handicapées motrices, personnes handicapées intellectuelles ou cognitives </t>
  </si>
  <si>
    <t>12.2</t>
  </si>
  <si>
    <t>Dans chaque ensemble de pages, le menu et les barres de navigation sont-ils toujours à la même place (hors cas particuliers) ?</t>
  </si>
  <si>
    <t xml:space="preserve">Personnes handicapées intellectuelles ou cognitives </t>
  </si>
  <si>
    <t>12.3</t>
  </si>
  <si>
    <t>La page « plan du site » est-elle pertinente ?</t>
  </si>
  <si>
    <t>12.4</t>
  </si>
  <si>
    <t>Dans chaque ensemble de pages, la page « plan du site » est-elle atteignable de manière identique ?</t>
  </si>
  <si>
    <t xml:space="preserve">Personnes déficientes visuelles, personnes handicapées intellectuelles ou cognitives </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</si>
  <si>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</si>
  <si>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</si>
  <si>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</si>
  <si>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</si>
  <si>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</si>
  <si>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</si>
  <si>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</si>
  <si>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</si>
  <si>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 xml:space="preserve">Personnes aveugles et personnes handicapées motrices.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</si>
  <si>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</si>
  <si>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</si>
  <si>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</si>
  <si>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</si>
  <si>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</si>
  <si>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</si>
  <si>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12.12</t>
  </si>
  <si>
    <t>Dans chaque page web, un fil d'Ariane est-il présent (hors cas particuliers) ?</t>
  </si>
  <si>
    <t>12.13</t>
  </si>
  <si>
    <t>Dans chaque page Web, le fil d'Ariane est-il pertinent ?</t>
  </si>
  <si>
    <t>12.14</t>
  </si>
  <si>
    <t>Dans chaque page Web, la page en cours de consultation est-elle indiquée dans le menu de navigation ?</t>
  </si>
  <si>
    <t>Consultation</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</si>
  <si>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</si>
  <si>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</si>
  <si>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</si>
  <si>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</si>
  <si>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</si>
  <si>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</si>
  <si>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 xml:space="preserve">Personnes aveugles, personnes déficientes visuelles, personnes handicapées cognitives (dyslexique). </t>
  </si>
  <si>
    <t>13.4</t>
  </si>
  <si>
    <t>Pour chaque document bureautique ayant une version accessible, cette version offre-t-elle la même information ?</t>
  </si>
  <si>
    <t>13.5</t>
  </si>
  <si>
    <t>Dans chaque page web, chaque contenu cryptique (art ASCII, émoticon, syntaxe cryptique) a-t-il une alternative ?</t>
  </si>
  <si>
    <t>13.6</t>
  </si>
  <si>
    <t>Dans chaque page web, pour chaque contenu cryptique (art ASCII, émoticon, syntaxe cryptique) ayant une alternative, cette alternative est-elle pertinente ?</t>
  </si>
  <si>
    <t>13.7</t>
  </si>
  <si>
    <t>Dans chaque page web, les changements brusques de luminosité ou les effets de flash sont-ils correctement utilisés ?</t>
  </si>
  <si>
    <t xml:space="preserve">Personnes handicapées psychiques (épileptique). </t>
  </si>
  <si>
    <t>13.8</t>
  </si>
  <si>
    <t>Dans chaque page web, chaque contenu en mouvement ou clignotant est-il contrôlable par l'utilisateur ?</t>
  </si>
  <si>
    <t xml:space="preserve">Personnes aveugles, personnes déficientes visuelles, Personnes handicapées psychiques (autistes), personnes handicapées intellectuelles. </t>
  </si>
  <si>
    <t>13.9</t>
  </si>
  <si>
    <t>Dans chaque page web, le contenu proposé est-il consultable quelle que soit l'orientation de l'écran (portrait ou paysage) (hors cas particuliers) ?</t>
  </si>
  <si>
    <t xml:space="preserve">Personnes déficientes visuelles, Personnes handicapées motrices.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</si>
  <si>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</si>
  <si>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</si>
  <si>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</si>
  <si>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</si>
  <si>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</si>
  <si>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</si>
  <si>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t xml:space="preserve">Personnes handicapées motrices. </t>
  </si>
  <si>
    <t>13.13</t>
  </si>
  <si>
    <t>Dans chaque page Web, une tâche ne doit pas requérir de limite de temps pour être réalisée, sauf si elle se déroule en temps réel ou si cette limite de temps est essentielle. Cette règle est-elle respectée ?</t>
  </si>
  <si>
    <t>13.14</t>
  </si>
  <si>
    <t>Dans chaque page Web, lors d'une interruption de session authentifiée, les données saisies par l'utilisateur sont-elles récupérées après réauthentification ?</t>
  </si>
  <si>
    <t>Personnes handicapées motrices, handicapées intellectuelles, handicapées cognitives</t>
  </si>
  <si>
    <t>13.15</t>
  </si>
  <si>
    <t>Dans chaque page Web, les expressions inhabituelles, les expressions idiomatiques ou le jargon sont-ils explicités ?</t>
  </si>
  <si>
    <t>13.16</t>
  </si>
  <si>
    <t>Dans chaque page Web, pour chaque expression inhabituelle ou limitée, idiomatique ou de jargon ayant une définition, cette définition est-elle pertinente ?</t>
  </si>
  <si>
    <t>13.17</t>
  </si>
  <si>
    <t>Dans chaque page Web, pour chaque mot dont le sens ne peut être compris sans en connaître la prononciation, celle-ci est-elle indiquée ?</t>
  </si>
  <si>
    <t>13.18</t>
  </si>
  <si>
    <t>Dans chaque page Web, chaque texte qui nécessite un niveau de lecture plus avancé que le premier cycle de l'enseignement secondaire a-t-il une version alternative ?</t>
  </si>
  <si>
    <t>Personnes handicapée intellectuelles</t>
  </si>
  <si>
    <t>13.19</t>
  </si>
  <si>
    <t>Dans chaque page Web, les changements brusques de luminosité ou les effets de flash ont-ils une fréquence inférieure ou égale à 3 par seconde ?</t>
  </si>
  <si>
    <t>13.20</t>
  </si>
  <si>
    <t>Dans le cas de contenus utilisant des langages à balises, la fonction des - Composants d'Interface Utilisateurs, icônes et régions peut être déterminée programmatiquement.</t>
  </si>
  <si>
    <t>13.21</t>
  </si>
  <si>
    <t>Les utilisateurs sont avertis en cas d'inactivité qui pourrait provoquer une perte de données, sauf si les données sont conservées pendant plus de 20 heures d'inactivité</t>
  </si>
  <si>
    <t>13.22</t>
  </si>
  <si>
    <t>Les animations déclenchées par une interaction peuvent être désactivée, sauf si l'animation est essentielle pour une fonctionnalité ou qu'elle est porteuse d'information</t>
  </si>
  <si>
    <t>13.23</t>
  </si>
  <si>
    <t>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t>
  </si>
  <si>
    <t>Personnes handicapées motrice</t>
  </si>
  <si>
    <t>13.24</t>
  </si>
  <si>
    <t>Le contenu Web ne restreint pas l'utilisation des moyens de saisie disponibles sur une plateforme à moins que cette restriction ne soit essentiels, nécessaire pour garantir la sécurité du contenu ou le respect des préférences de l'utilisateurs</t>
  </si>
  <si>
    <t>Echelle des priorités</t>
  </si>
  <si>
    <t>Echelle de la complexité</t>
  </si>
  <si>
    <t>Complexe à très complexe</t>
  </si>
  <si>
    <t>M</t>
  </si>
  <si>
    <t>Moyenne à complexe</t>
  </si>
  <si>
    <t>S</t>
  </si>
  <si>
    <t>Simple à moyenne</t>
  </si>
  <si>
    <t>Sélection</t>
  </si>
  <si>
    <t xml:space="preserve">Pour effectuer une sélection : cocher ("x") les critères a sélectionner.
Le résultat du calcul ne prendra en compte que les critères sélectionnés.
Vous pouvez créer deux sélections.
Pour consulter les résultats : dans l'onglet résultats, choisissez la sélection à utiliser dans la liste déroulante du tableau de résultat.
</t>
  </si>
  <si>
    <t>Pour chaque page web, les contenus peuvent-ils être présentés sans avoir recours à la fois à un défilement vertical pour une fenêtre ayant une hauteur de 256px ou une largeur de 320px (hors cas particulier s ) ?</t>
  </si>
  <si>
    <t>Dans chaque page web, le contenu proposé est-il consultable quelle que soit l'orientation de l'écran (portait ou paysage) (hors cas particuliers) ?</t>
  </si>
  <si>
    <t>Résultats diagnostic rapide RGAA 4</t>
  </si>
  <si>
    <t>Conformité du diagnostic rapide</t>
  </si>
  <si>
    <t>Note importante</t>
  </si>
  <si>
    <t>Les résultats affichés sont des résultats partiels établis sur un échantillon de page réduit et sur une liste de critère réduites.
Ils ne peuvent en aucun cas servir de base à une déclaration d'accessibilité ou à une quelconque communication qui serait basée sur ces résultats.</t>
  </si>
  <si>
    <t>Grille de calcul des résultats</t>
  </si>
  <si>
    <t>Conformité par page</t>
  </si>
  <si>
    <t>% conformité par page</t>
  </si>
  <si>
    <t>total applicable par page</t>
  </si>
  <si>
    <t>Sélection de  critères</t>
  </si>
  <si>
    <t>Criticité</t>
  </si>
  <si>
    <t>Critères</t>
  </si>
  <si>
    <t>Result</t>
  </si>
  <si>
    <t>Select 1</t>
  </si>
  <si>
    <t>Select 2</t>
  </si>
  <si>
    <t>Statistiques</t>
  </si>
  <si>
    <t>Résultats</t>
  </si>
  <si>
    <t>Total App</t>
  </si>
  <si>
    <t>Total</t>
  </si>
  <si>
    <t>Résultat par prorité en %</t>
  </si>
  <si>
    <t>Graphique moyenne par page</t>
  </si>
  <si>
    <t>Graphique niveau légal AA</t>
  </si>
  <si>
    <t>Résultats par thématique</t>
  </si>
  <si>
    <t>En nombre</t>
  </si>
  <si>
    <t>Tot App</t>
  </si>
  <si>
    <t>En Pourcentage</t>
  </si>
  <si>
    <t>Liste choix de résultat</t>
  </si>
  <si>
    <t>Selection de critere 1</t>
  </si>
  <si>
    <t>Selection de critere 2</t>
  </si>
  <si>
    <t>Criteres de priorite 1</t>
  </si>
  <si>
    <t>Criteres de priorite 2</t>
  </si>
  <si>
    <t>Criteres de priorite 3</t>
  </si>
  <si>
    <t>Page</t>
  </si>
  <si>
    <t>Les informations ci-dessous sont données à titre purement indicatif</t>
  </si>
  <si>
    <t>Url</t>
  </si>
  <si>
    <t>Statut</t>
  </si>
  <si>
    <t>Récurrent</t>
  </si>
  <si>
    <t>Dérogation</t>
  </si>
  <si>
    <t>Modifications à apporter</t>
  </si>
  <si>
    <t>Commentaires en cas de dérogations</t>
  </si>
  <si>
    <t>Suivi des correctifs</t>
  </si>
  <si>
    <t>Criticité
1. Fort à majeur
2. Modéré à fort
3. Faible à modéré</t>
  </si>
  <si>
    <t>Complexité
C. Complexe à très complexe
M. Moyenne à complexe
S. Simple à moyenne</t>
  </si>
  <si>
    <r>
      <t xml:space="preserve">Au moins une image de décoration n'est pas correctement identifiée.
Par exemple : 
</t>
    </r>
    <r>
      <rPr>
        <sz val="8"/>
        <rFont val="Verdana"/>
        <family val="2"/>
      </rPr>
      <t xml:space="preserve">- L'image &lt;img&gt; accompagnant la section "Dare. Act. Enjoy"
</t>
    </r>
    <r>
      <rPr>
        <b/>
        <sz val="8"/>
        <rFont val="Verdana"/>
        <family val="2"/>
      </rPr>
      <t xml:space="preserve">
Corrections :
</t>
    </r>
    <r>
      <rPr>
        <sz val="8"/>
        <rFont val="Verdana"/>
        <family val="2"/>
      </rPr>
      <t xml:space="preserve">- Pour cette image &lt;img&gt; , laisser le alt vide : alt=""
</t>
    </r>
  </si>
  <si>
    <t>NT</t>
  </si>
  <si>
    <t>[1]</t>
  </si>
  <si>
    <r>
      <t xml:space="preserve">Au moins un composant d'interface ou un élément graphique porteur d'information n'est pas suffisamment contrasté.
Par exemple :
</t>
    </r>
    <r>
      <rPr>
        <sz val="8"/>
        <rFont val="Verdana"/>
        <family val="2"/>
      </rPr>
      <t>- le champ de recherche (fond du champ blanc sur fond de la page blanche, ratio 1:1)</t>
    </r>
    <r>
      <rPr>
        <b/>
        <sz val="8"/>
        <rFont val="Verdana"/>
        <family val="2"/>
      </rPr>
      <t xml:space="preserve">
Corrections :
</t>
    </r>
    <r>
      <rPr>
        <sz val="8"/>
        <rFont val="Verdana"/>
        <family val="2"/>
      </rPr>
      <t>- Contrôler tous les contrastes des composants d'interface et des éléments graphiques et vérifier qu'ils sont suffisants (3:1). 
- Pour les contrastes insuffisants, modifier les couleurs pour atteindre les minimums requis ou proposer à l'utilisateur un dispositif pour renforcer les contrastes (style switcher).</t>
    </r>
  </si>
  <si>
    <r>
      <rPr>
        <b/>
        <sz val="8"/>
        <rFont val="Verdana"/>
        <family val="2"/>
      </rPr>
      <t>Au moins un intitulé de lien n'est pas pertinent.</t>
    </r>
    <r>
      <rPr>
        <sz val="8"/>
        <rFont val="Verdana"/>
        <family val="2"/>
      </rPr>
      <t xml:space="preserve">
</t>
    </r>
    <r>
      <rPr>
        <b/>
        <sz val="8"/>
        <rFont val="Verdana"/>
        <family val="2"/>
      </rPr>
      <t xml:space="preserve">Par exemple :
</t>
    </r>
    <r>
      <rPr>
        <sz val="8"/>
        <rFont val="Verdana"/>
        <family val="2"/>
      </rPr>
      <t xml:space="preserve">- Les titles des  liens de la section "we inspire new expertise" ne reprennent pas l'intitulé du lien
- Dans le bas de page, les intitulés des liens des réseaux sociaux sont en anglais  ("go to social network linkedin")
</t>
    </r>
    <r>
      <rPr>
        <b/>
        <sz val="8"/>
        <rFont val="Verdana"/>
        <family val="2"/>
      </rPr>
      <t xml:space="preserve">Corrections :
</t>
    </r>
    <r>
      <rPr>
        <sz val="8"/>
        <rFont val="Verdana"/>
        <family val="2"/>
      </rPr>
      <t>- Pour les liens de la section "we inspire new expertise", supprimer les attributs title (redondance) OU les remplir avec tout le contenu des cards repris dans l'intitulé du lien
- Pour les liens des réseaux sociaux en bas de page, modifier les intitulés (ici sous la forme d'aria-label) sur le modèle : "LinkedIn"</t>
    </r>
  </si>
  <si>
    <r>
      <t xml:space="preserve">Au moins un composant ou une fonctionnalité JavaScript n'est pas compatible avec les technologies d'assistance.
</t>
    </r>
    <r>
      <rPr>
        <b/>
        <sz val="8"/>
        <rFont val="Verdana"/>
        <family val="2"/>
      </rPr>
      <t>Par exemple :</t>
    </r>
    <r>
      <rPr>
        <sz val="8"/>
        <rFont val="Verdana"/>
        <family val="2"/>
      </rPr>
      <t xml:space="preserve">
- la fenêtre modale du gestionnaire de cookies n'implémente pas le motif de conception ARIA dialog. La tabulation n'est pas gérée correctement par la modale : on sort de la modale et on tabule en dessous sans la fermer. On ne peut pas la fermer en utilisant la touche échap. Le focus n'est pas repositionné sur l'élément déclenchant la modale, mais sur le premier élément de la page (ou un autre élément si on a tabulé sous la modale). 
</t>
    </r>
    <r>
      <rPr>
        <b/>
        <sz val="8"/>
        <rFont val="Verdana"/>
        <family val="2"/>
      </rPr>
      <t xml:space="preserve">Correction : </t>
    </r>
    <r>
      <rPr>
        <sz val="8"/>
        <rFont val="Verdana"/>
        <family val="2"/>
      </rPr>
      <t xml:space="preserve">
- Implémenter le modèle de conception ARIA dialog (https://www.w3.org/WAI/ARIA/apg/patterns/dialog-modal/)
</t>
    </r>
    <r>
      <rPr>
        <b/>
        <sz val="8"/>
        <rFont val="Verdana"/>
        <family val="2"/>
      </rPr>
      <t xml:space="preserve">Par exemple : </t>
    </r>
    <r>
      <rPr>
        <sz val="8"/>
        <rFont val="Verdana"/>
        <family val="2"/>
      </rPr>
      <t xml:space="preserve">
- Les boutons du menu restent en aria-expanded="false" quand ils sont ouverts. 
</t>
    </r>
    <r>
      <rPr>
        <b/>
        <sz val="8"/>
        <rFont val="Verdana"/>
        <family val="2"/>
      </rPr>
      <t xml:space="preserve">Correction : </t>
    </r>
    <r>
      <rPr>
        <sz val="8"/>
        <rFont val="Verdana"/>
        <family val="2"/>
      </rPr>
      <t xml:space="preserve">
- Implémenter les boutons du menu de façon à ce qu'ils soient en aria-expanded="true" lorsqu'ils sont ouverts.
</t>
    </r>
    <r>
      <rPr>
        <b/>
        <sz val="8"/>
        <rFont val="Verdana"/>
        <family val="2"/>
      </rPr>
      <t xml:space="preserve">Par exemple : </t>
    </r>
    <r>
      <rPr>
        <sz val="8"/>
        <rFont val="Verdana"/>
        <family val="2"/>
      </rPr>
      <t xml:space="preserve">
- En version mobile et à fort grossissement, la modale du menu n'implémente pas le motif de conception ARIA dialog : des attributs aria obligatoires sont manquants. Par ailleurs, on ne peut pas fermer la modale grâce à la touche échap, on tabule sous la modale une fois arrivé au bout des éléments, au lieu de reprendre au début des éléments de la modale. 
</t>
    </r>
    <r>
      <rPr>
        <b/>
        <sz val="8"/>
        <rFont val="Verdana"/>
        <family val="2"/>
      </rPr>
      <t>Correction :</t>
    </r>
    <r>
      <rPr>
        <sz val="8"/>
        <rFont val="Verdana"/>
        <family val="2"/>
      </rPr>
      <t xml:space="preserve">
- Implémenter le modèle de conception ARIA dialog (https://www.w3.org/WAI/ARIA/apg/patterns/dialog-modal/)
</t>
    </r>
    <r>
      <rPr>
        <b/>
        <sz val="8"/>
        <rFont val="Verdana"/>
        <family val="2"/>
      </rPr>
      <t xml:space="preserve">Par exemple : </t>
    </r>
    <r>
      <rPr>
        <sz val="8"/>
        <rFont val="Verdana"/>
        <family val="2"/>
      </rPr>
      <t xml:space="preserve">
- Le composant permettant de choisir un thème dans la partie "we inspire new expertise" n'implémente pas le motif de conception ARIA disclosure (il manque le role="button" sur l'élément déclencheur par exemple)
</t>
    </r>
    <r>
      <rPr>
        <b/>
        <sz val="8"/>
        <rFont val="Verdana"/>
        <family val="2"/>
      </rPr>
      <t xml:space="preserve">Correction : </t>
    </r>
    <r>
      <rPr>
        <sz val="8"/>
        <rFont val="Verdana"/>
        <family val="2"/>
      </rPr>
      <t xml:space="preserve">
- Implémenter ce composant selon le motif de conception ARIA disclosure (https://www.w3.org/WAI/ARIA/apg/patterns/disclosure/)</t>
    </r>
  </si>
  <si>
    <r>
      <rPr>
        <b/>
        <sz val="8"/>
        <rFont val="Verdana"/>
        <family val="2"/>
      </rPr>
      <t>Au moins un mot ou un passage de texte dont la langue est différente de la langue par défaut n'est pas identifié.</t>
    </r>
    <r>
      <rPr>
        <sz val="8"/>
        <rFont val="Verdana"/>
        <family val="2"/>
      </rPr>
      <t xml:space="preserve">
</t>
    </r>
    <r>
      <rPr>
        <b/>
        <sz val="8"/>
        <rFont val="Verdana"/>
        <family val="2"/>
      </rPr>
      <t>Par exemple :</t>
    </r>
    <r>
      <rPr>
        <sz val="8"/>
        <rFont val="Verdana"/>
        <family val="2"/>
      </rPr>
      <t xml:space="preserve">
- De nombreux mots et phrases en anglais dans le contenu de la page : "inspiring new ways", "we inspire new expertise", "We create sustainable digital solutions, developed by united and committed teams!", 'we inspire new ambitions", "Leverage technologies, empower our people", "we inspire new experiences", "Dare. Act. Enjoy", "join us"...
- Des termes en anglais sur des éléments de navigation comme des liens (title des liens de la partie "We inspire new ambitions" en anglais), le sélécteur de langue (message prévenant du changement de contexte en anglais), les liens d'accès rapides... 
</t>
    </r>
    <r>
      <rPr>
        <b/>
        <sz val="8"/>
        <rFont val="Verdana"/>
        <family val="2"/>
      </rPr>
      <t>Corrections :</t>
    </r>
    <r>
      <rPr>
        <sz val="8"/>
        <rFont val="Verdana"/>
        <family val="2"/>
      </rPr>
      <t xml:space="preserve">
- Pour chaque mot en langue étrangère dans le contenu, ajouter un attribut lang pour indiquer la langue des termes : 
&lt;span lang="en"&gt;We inspire new expertise&lt;/span&gt;
- Pour les mots en anglais sur les éléments de navigation, traduire en français. </t>
    </r>
  </si>
  <si>
    <t xml:space="preserve">Marqué comme "non corrigé" dans la grille des corrections mais bien corrigé. </t>
  </si>
  <si>
    <r>
      <rPr>
        <b/>
        <sz val="8"/>
        <rFont val="Verdana"/>
        <family val="2"/>
      </rPr>
      <t>La hiérarchie des titres n'est pas pertinente.</t>
    </r>
    <r>
      <rPr>
        <sz val="8"/>
        <rFont val="Verdana"/>
        <family val="2"/>
      </rPr>
      <t xml:space="preserve">
</t>
    </r>
    <r>
      <rPr>
        <b/>
        <sz val="8"/>
        <rFont val="Verdana"/>
        <family val="2"/>
      </rPr>
      <t xml:space="preserve">Par exemple : </t>
    </r>
    <r>
      <rPr>
        <sz val="8"/>
        <rFont val="Verdana"/>
        <family val="2"/>
      </rPr>
      <t xml:space="preserve">
- La hiérarchie des titres n'est pas cohérente (il manque des titres, ou des titres ne sont pas pertinents)
</t>
    </r>
    <r>
      <rPr>
        <b/>
        <sz val="8"/>
        <rFont val="Verdana"/>
        <family val="2"/>
      </rPr>
      <t>Corrections :</t>
    </r>
    <r>
      <rPr>
        <sz val="8"/>
        <rFont val="Verdana"/>
        <family val="2"/>
      </rPr>
      <t xml:space="preserve">
-  Dans la partie "we inspire new expertise", les titres des articles proposés doivent être des titres de niveau &lt;h3&gt;
- Le texte "Leverage technologies, empower our people" doit être un titre de niveau &lt;h2&gt;, dans la même section les titres "cloud", "AI (Artificial intelligence", etc. doivent être des titres de niveau &lt;h3&gt;
- Dans le bas de page, le &lt;h1&gt; contenant le logo du groupe devrait être un titre de niveau &lt;h2&gt;
</t>
    </r>
  </si>
  <si>
    <r>
      <rPr>
        <b/>
        <sz val="8"/>
        <rFont val="Verdana"/>
        <family val="2"/>
      </rPr>
      <t>Au moins un contenu présenté sous forme de liste n'est pas structuré correctement.</t>
    </r>
    <r>
      <rPr>
        <sz val="8"/>
        <rFont val="Verdana"/>
        <family val="2"/>
      </rPr>
      <t xml:space="preserve">
</t>
    </r>
    <r>
      <rPr>
        <b/>
        <sz val="8"/>
        <rFont val="Verdana"/>
        <family val="2"/>
      </rPr>
      <t>Par exemple :</t>
    </r>
    <r>
      <rPr>
        <sz val="8"/>
        <rFont val="Verdana"/>
        <family val="2"/>
      </rPr>
      <t xml:space="preserve">
- La suite de liens du bloc "leverage technologies, empower our people" 
- La suite d'éléments de la section "We inspire new experiences"
</t>
    </r>
    <r>
      <rPr>
        <b/>
        <sz val="8"/>
        <rFont val="Verdana"/>
        <family val="2"/>
      </rPr>
      <t>Corrections :</t>
    </r>
    <r>
      <rPr>
        <sz val="8"/>
        <rFont val="Verdana"/>
        <family val="2"/>
      </rPr>
      <t xml:space="preserve">
- Pour chacun de ces éléments, utiliser un élément de liste &lt;ul&gt;/&lt;li&gt;.
</t>
    </r>
  </si>
  <si>
    <r>
      <rPr>
        <b/>
        <sz val="8"/>
        <rFont val="Verdana"/>
        <family val="2"/>
      </rPr>
      <t>L'ordre de lecture des éléments n'est pas toujours cohérent.</t>
    </r>
    <r>
      <rPr>
        <sz val="8"/>
        <rFont val="Verdana"/>
        <family val="2"/>
      </rPr>
      <t xml:space="preserve">
</t>
    </r>
    <r>
      <rPr>
        <b/>
        <sz val="8"/>
        <rFont val="Verdana"/>
        <family val="2"/>
      </rPr>
      <t xml:space="preserve">Par exemple : </t>
    </r>
    <r>
      <rPr>
        <sz val="8"/>
        <rFont val="Verdana"/>
        <family val="2"/>
      </rPr>
      <t xml:space="preserve">
- Dans le bloc "we inspire new expertise", les étiquettes catégorisant chaque item et sa date sont avant le titre auquel elles réfèrent dans le code source. 
</t>
    </r>
    <r>
      <rPr>
        <b/>
        <sz val="8"/>
        <rFont val="Verdana"/>
        <family val="2"/>
      </rPr>
      <t>Corrections :</t>
    </r>
    <r>
      <rPr>
        <sz val="8"/>
        <rFont val="Verdana"/>
        <family val="2"/>
      </rPr>
      <t xml:space="preserve">
- Pour chaque item du bloc "we inspire new expertise", positionner les étiquettes  après le titre dans le code source. Vous pouvez repositionner la date avant le titre visuellement.
- Modifier l'ordre des contenus dans le code HTML pour que l'ensemble des contenus se présente dans un ordre logique.</t>
    </r>
  </si>
  <si>
    <r>
      <rPr>
        <b/>
        <sz val="8"/>
        <rFont val="Verdana"/>
        <family val="2"/>
      </rPr>
      <t>Toutes les zones principales de la page ne peuvent pas être atteintes.</t>
    </r>
    <r>
      <rPr>
        <sz val="8"/>
        <rFont val="Verdana"/>
        <family val="2"/>
      </rPr>
      <t xml:space="preserve">
</t>
    </r>
    <r>
      <rPr>
        <u/>
        <sz val="8"/>
        <rFont val="Verdana"/>
        <family val="2"/>
      </rPr>
      <t xml:space="preserve">
</t>
    </r>
    <r>
      <rPr>
        <b/>
        <sz val="8"/>
        <rFont val="Verdana"/>
        <family val="2"/>
      </rPr>
      <t>Exemples et corrections :</t>
    </r>
    <r>
      <rPr>
        <sz val="8"/>
        <rFont val="Verdana"/>
        <family val="2"/>
      </rPr>
      <t xml:space="preserve">
Ajouter les rôles suivants aux grandes zones de la page :
 - role="navigation" sur la nav des </t>
    </r>
    <r>
      <rPr>
        <b/>
        <sz val="8"/>
        <rFont val="Verdana"/>
        <family val="2"/>
      </rPr>
      <t>liens d'accès rapide</t>
    </r>
  </si>
  <si>
    <r>
      <rPr>
        <b/>
        <sz val="8"/>
        <rFont val="Verdana"/>
        <family val="2"/>
      </rPr>
      <t>Au moins un composant ou une fonctionnalité JavaScript n'est pas compatible avec les technologies d'assistance.</t>
    </r>
    <r>
      <rPr>
        <sz val="8"/>
        <rFont val="Verdana"/>
        <family val="2"/>
      </rPr>
      <t xml:space="preserve">
</t>
    </r>
    <r>
      <rPr>
        <b/>
        <sz val="8"/>
        <rFont val="Verdana"/>
        <family val="2"/>
      </rPr>
      <t>Par exemple :</t>
    </r>
    <r>
      <rPr>
        <sz val="8"/>
        <rFont val="Verdana"/>
        <family val="2"/>
      </rPr>
      <t xml:space="preserve">
- Au rechargement de la page lorsqu'on envoie le formulaire, le focus est déplacé sur le message d'erreur global alors qu'il devrait être remis en début de page comme pour tout rechargement.
</t>
    </r>
    <r>
      <rPr>
        <b/>
        <sz val="8"/>
        <rFont val="Verdana"/>
        <family val="2"/>
      </rPr>
      <t>Correction :</t>
    </r>
    <r>
      <rPr>
        <sz val="8"/>
        <rFont val="Verdana"/>
        <family val="2"/>
      </rPr>
      <t xml:space="preserve">
- Replacer le focus en haut de page au rechargement de la page.
</t>
    </r>
  </si>
  <si>
    <r>
      <rPr>
        <b/>
        <sz val="8"/>
        <color theme="1"/>
        <rFont val="Verdana"/>
        <family val="2"/>
      </rPr>
      <t xml:space="preserve">Au moins un message de statut n'est pas correctement restitué aux technologies d'assistance.
</t>
    </r>
    <r>
      <rPr>
        <sz val="8"/>
        <color theme="1"/>
        <rFont val="Verdana"/>
        <family val="2"/>
      </rPr>
      <t xml:space="preserve">
</t>
    </r>
    <r>
      <rPr>
        <b/>
        <sz val="8"/>
        <color theme="1"/>
        <rFont val="Verdana"/>
        <family val="2"/>
      </rPr>
      <t>Par exemple :</t>
    </r>
    <r>
      <rPr>
        <sz val="8"/>
        <color theme="1"/>
        <rFont val="Verdana"/>
        <family val="2"/>
      </rPr>
      <t xml:space="preserve">
- Le message de statut annonçant l'erreur au rechargement de la page est en aria-live="assertive" et donc empêche la vocalisation permettant de comprendre que la page a rechargé. 
</t>
    </r>
    <r>
      <rPr>
        <b/>
        <sz val="8"/>
        <color theme="1"/>
        <rFont val="Verdana"/>
        <family val="2"/>
      </rPr>
      <t>Corrections :</t>
    </r>
    <r>
      <rPr>
        <sz val="8"/>
        <color theme="1"/>
        <rFont val="Verdana"/>
        <family val="2"/>
      </rPr>
      <t xml:space="preserve">
- Changer l'attribut du message de statut de l'erreur en aria-live="polite"
</t>
    </r>
  </si>
  <si>
    <r>
      <rPr>
        <b/>
        <sz val="8"/>
        <rFont val="Verdana"/>
        <family val="2"/>
      </rPr>
      <t>Au moins un mot ou un passage de texte dont la langue est différente de la langue par défaut n'est pas identifié.</t>
    </r>
    <r>
      <rPr>
        <sz val="8"/>
        <rFont val="Verdana"/>
        <family val="2"/>
      </rPr>
      <t xml:space="preserve">
</t>
    </r>
    <r>
      <rPr>
        <b/>
        <sz val="8"/>
        <rFont val="Verdana"/>
        <family val="2"/>
      </rPr>
      <t>Par exemple :</t>
    </r>
    <r>
      <rPr>
        <sz val="8"/>
        <rFont val="Verdana"/>
        <family val="2"/>
      </rPr>
      <t xml:space="preserve">
- Le mot "brainstorm"
</t>
    </r>
    <r>
      <rPr>
        <b/>
        <sz val="8"/>
        <rFont val="Verdana"/>
        <family val="2"/>
      </rPr>
      <t>Corrections :</t>
    </r>
    <r>
      <rPr>
        <sz val="8"/>
        <rFont val="Verdana"/>
        <family val="2"/>
      </rPr>
      <t xml:space="preserve">
- Pour chaque mot en langue étrangère, ajouter un attribut lang pour indiquer la langue des termes : 
&lt;span lang="en"&gt;brainstorm/span&gt;</t>
    </r>
  </si>
  <si>
    <r>
      <rPr>
        <b/>
        <sz val="8"/>
        <rFont val="Verdana"/>
        <family val="2"/>
      </rPr>
      <t>Au moins une balise est utilisée uniquement pour créer des effets de présentation.</t>
    </r>
    <r>
      <rPr>
        <sz val="8"/>
        <rFont val="Verdana"/>
        <family val="2"/>
      </rPr>
      <t xml:space="preserve">
</t>
    </r>
    <r>
      <rPr>
        <b/>
        <sz val="8"/>
        <rFont val="Verdana"/>
        <family val="2"/>
      </rPr>
      <t>Par exemple :</t>
    </r>
    <r>
      <rPr>
        <sz val="8"/>
        <rFont val="Verdana"/>
        <family val="2"/>
      </rPr>
      <t xml:space="preserve">
- On trouve des paragraphes (&lt;p&gt;) vides servant à créer des espacements. Par exemple au-dessus des premiers champs du formulaire. 
- Les messages d'erreurs sont structurés uniquement avec des &lt;div&gt;.
</t>
    </r>
    <r>
      <rPr>
        <b/>
        <sz val="8"/>
        <rFont val="Verdana"/>
        <family val="2"/>
      </rPr>
      <t xml:space="preserve">Corrections :
</t>
    </r>
    <r>
      <rPr>
        <sz val="8"/>
        <rFont val="Verdana"/>
        <family val="2"/>
      </rPr>
      <t xml:space="preserve">- Supprimer les paragraphes vides. 
- Remplacer les balises &lt;div&gt; et &lt;span&gt; par des &lt;p&gt; ou entourez le texte avec des balises &lt;p&gt;.
</t>
    </r>
  </si>
  <si>
    <r>
      <t xml:space="preserve">Au moins un contenu présenté sous forme de liste n'est pas structuré correctement.
</t>
    </r>
    <r>
      <rPr>
        <b/>
        <sz val="8"/>
        <rFont val="Verdana"/>
        <family val="2"/>
      </rPr>
      <t>Par exemple :</t>
    </r>
    <r>
      <rPr>
        <sz val="8"/>
        <rFont val="Verdana"/>
        <family val="2"/>
      </rPr>
      <t xml:space="preserve">
- La suite de liens du bloc "Prêt pour votre aventure Hardis Group ?"
</t>
    </r>
    <r>
      <rPr>
        <b/>
        <sz val="8"/>
        <rFont val="Verdana"/>
        <family val="2"/>
      </rPr>
      <t>Corrections :</t>
    </r>
    <r>
      <rPr>
        <sz val="8"/>
        <rFont val="Verdana"/>
        <family val="2"/>
      </rPr>
      <t xml:space="preserve">
- Utiliser un élément de liste &lt;ul&gt;/&lt;li&gt;.
</t>
    </r>
  </si>
  <si>
    <r>
      <rPr>
        <b/>
        <sz val="8"/>
        <rFont val="Verdana"/>
        <family val="2"/>
      </rPr>
      <t>Au moins un mot ou un passage de texte dont la langue est différente de la langue par défaut n'est pas identifié.</t>
    </r>
    <r>
      <rPr>
        <sz val="8"/>
        <rFont val="Verdana"/>
        <family val="2"/>
      </rPr>
      <t xml:space="preserve">
</t>
    </r>
    <r>
      <rPr>
        <b/>
        <sz val="8"/>
        <rFont val="Verdana"/>
        <family val="2"/>
      </rPr>
      <t>Par exemple :</t>
    </r>
    <r>
      <rPr>
        <sz val="8"/>
        <rFont val="Verdana"/>
        <family val="2"/>
      </rPr>
      <t xml:space="preserve">
- Il y a plusieurs phrases et mots en anglais qui ne sont pas signalés dans le code, comme par exemple : "Digital services by Hardis Group", "Reflex supply chain solutions", "We are Hardis Group", "Join us"...
</t>
    </r>
    <r>
      <rPr>
        <b/>
        <sz val="8"/>
        <rFont val="Verdana"/>
        <family val="2"/>
      </rPr>
      <t>Corrections :</t>
    </r>
    <r>
      <rPr>
        <sz val="8"/>
        <rFont val="Verdana"/>
        <family val="2"/>
      </rPr>
      <t xml:space="preserve">
- Pour chaque mot en langue étrangère, ajouter un attribut lang pour indiquer la langue des termes : 
&lt;span lang="en"&gt;Digital services by Hardis Group&lt;/span&gt;</t>
    </r>
  </si>
  <si>
    <r>
      <rPr>
        <b/>
        <sz val="8"/>
        <rFont val="Verdana"/>
        <family val="2"/>
      </rPr>
      <t>Au moins un mot ou un passage de texte dont la langue est différente de la langue par défaut n'est pas identifié.</t>
    </r>
    <r>
      <rPr>
        <sz val="8"/>
        <rFont val="Verdana"/>
        <family val="2"/>
      </rPr>
      <t xml:space="preserve">
</t>
    </r>
    <r>
      <rPr>
        <b/>
        <sz val="8"/>
        <rFont val="Verdana"/>
        <family val="2"/>
      </rPr>
      <t>Par exemple :</t>
    </r>
    <r>
      <rPr>
        <sz val="8"/>
        <rFont val="Verdana"/>
        <family val="2"/>
      </rPr>
      <t xml:space="preserve">
- De nombreux mots et phrases en anglais sont présents dans cette page sans être identifiés dans le code, comme par exemple : "insight", "use cases", "15 results for your search", "join us", "we inspire new expertise", "we inspire new ambitions", "empower our people"...
</t>
    </r>
    <r>
      <rPr>
        <b/>
        <sz val="8"/>
        <rFont val="Verdana"/>
        <family val="2"/>
      </rPr>
      <t>Corrections :</t>
    </r>
    <r>
      <rPr>
        <sz val="8"/>
        <rFont val="Verdana"/>
        <family val="2"/>
      </rPr>
      <t xml:space="preserve">
- Pour chaque mot en langue étrangère, ajouter un attribut lang pour indiquer la langue des termes : 
&lt;span lang="en"&gt;insight&lt;/span&gt;</t>
    </r>
  </si>
  <si>
    <r>
      <rPr>
        <b/>
        <sz val="8"/>
        <rFont val="Verdana"/>
        <family val="2"/>
      </rPr>
      <t>La hiérarchie des titres n'est pas pertinente.</t>
    </r>
    <r>
      <rPr>
        <sz val="8"/>
        <rFont val="Verdana"/>
        <family val="2"/>
      </rPr>
      <t xml:space="preserve">
</t>
    </r>
    <r>
      <rPr>
        <b/>
        <sz val="8"/>
        <rFont val="Verdana"/>
        <family val="2"/>
      </rPr>
      <t xml:space="preserve">Par exemple : </t>
    </r>
    <r>
      <rPr>
        <sz val="8"/>
        <rFont val="Verdana"/>
        <family val="2"/>
      </rPr>
      <t xml:space="preserve">
- La hiérarchie des titres n'est pas cohérente (il manque des titres, ou des titres ne sont pas pertinents)
</t>
    </r>
    <r>
      <rPr>
        <b/>
        <sz val="8"/>
        <rFont val="Verdana"/>
        <family val="2"/>
      </rPr>
      <t>Corrections :</t>
    </r>
    <r>
      <rPr>
        <sz val="8"/>
        <rFont val="Verdana"/>
        <family val="2"/>
      </rPr>
      <t xml:space="preserve">
- Le texte "15 results for your search" doit être un titre de niveau &lt;h2&gt;
- Les titres de chaque item de résultat de recherche (par exemple "Ethique et compliance") devraient être des titres de niveau &lt;h3&gt; 
</t>
    </r>
  </si>
  <si>
    <r>
      <rPr>
        <b/>
        <sz val="8"/>
        <rFont val="Verdana"/>
        <family val="2"/>
      </rPr>
      <t>L'ordre de lecture des éléments n'est pas toujours cohérent.</t>
    </r>
    <r>
      <rPr>
        <sz val="8"/>
        <rFont val="Verdana"/>
        <family val="2"/>
      </rPr>
      <t xml:space="preserve">
</t>
    </r>
    <r>
      <rPr>
        <b/>
        <sz val="8"/>
        <rFont val="Verdana"/>
        <family val="2"/>
      </rPr>
      <t xml:space="preserve">Par exemple : </t>
    </r>
    <r>
      <rPr>
        <sz val="8"/>
        <rFont val="Verdana"/>
        <family val="2"/>
      </rPr>
      <t xml:space="preserve">
- Dans les items de résultats, l'étiquette qui définit le type de résultat est avant le titre auquel elle appartient dans le code HTML.
</t>
    </r>
    <r>
      <rPr>
        <b/>
        <sz val="8"/>
        <rFont val="Verdana"/>
        <family val="2"/>
      </rPr>
      <t>Corrections :</t>
    </r>
    <r>
      <rPr>
        <sz val="8"/>
        <rFont val="Verdana"/>
        <family val="2"/>
      </rPr>
      <t xml:space="preserve">
- Pour chaque item de résultat, positionner l'étiquette après le titre dans le code source. Vous pouvez repositionner la date avant le titre visuellement.
- Modifier l'ordre des contenus dans le code HTML pour que l'ensemble des contenus se présente dans un ordre logique.</t>
    </r>
  </si>
  <si>
    <r>
      <rPr>
        <b/>
        <sz val="8"/>
        <rFont val="Verdana"/>
        <family val="2"/>
      </rPr>
      <t>Au moins un mot ou un passage de texte dont la langue est différente de la langue par défaut n'est pas identifié.</t>
    </r>
    <r>
      <rPr>
        <sz val="8"/>
        <rFont val="Verdana"/>
        <family val="2"/>
      </rPr>
      <t xml:space="preserve">
</t>
    </r>
    <r>
      <rPr>
        <b/>
        <sz val="8"/>
        <rFont val="Verdana"/>
        <family val="2"/>
      </rPr>
      <t>Par exemple :</t>
    </r>
    <r>
      <rPr>
        <sz val="8"/>
        <rFont val="Verdana"/>
        <family val="2"/>
      </rPr>
      <t xml:space="preserve">
- De nombreux mots dans le contenu de la page, comme "prompt engeneering" par exemple. 
- Des éléments de navigation comme l'indicateur de filtre actif "current filter"
</t>
    </r>
    <r>
      <rPr>
        <b/>
        <sz val="8"/>
        <rFont val="Verdana"/>
        <family val="2"/>
      </rPr>
      <t>Corrections :</t>
    </r>
    <r>
      <rPr>
        <sz val="8"/>
        <rFont val="Verdana"/>
        <family val="2"/>
      </rPr>
      <t xml:space="preserve">
- Pour chaque mot en langue étrangère, ajouter un attribut lang pour indiquer la langue des termes : 
&lt;span lang="en"&gt;use cases&lt;/span&gt;
- Pour les éléments de navigation, traduisez-les en français. </t>
    </r>
  </si>
  <si>
    <r>
      <rPr>
        <b/>
        <sz val="8"/>
        <rFont val="Verdana"/>
        <family val="2"/>
      </rPr>
      <t>Au moins une balise est utilisée uniquement pour créer des effets de présentation.</t>
    </r>
    <r>
      <rPr>
        <sz val="8"/>
        <rFont val="Verdana"/>
        <family val="2"/>
      </rPr>
      <t xml:space="preserve">
</t>
    </r>
    <r>
      <rPr>
        <b/>
        <sz val="8"/>
        <rFont val="Verdana"/>
        <family val="2"/>
      </rPr>
      <t>Par exemple :</t>
    </r>
    <r>
      <rPr>
        <sz val="8"/>
        <rFont val="Verdana"/>
        <family val="2"/>
      </rPr>
      <t xml:space="preserve">
- On trouve des paragraphes (&lt;p&gt;) vides servant à créer des espacements, dans les items qui n'ont pas de description, comme "5 erreurs courantes qui compromettent la transformation digitale des entreprises" par exemple. 
</t>
    </r>
    <r>
      <rPr>
        <b/>
        <sz val="8"/>
        <rFont val="Verdana"/>
        <family val="2"/>
      </rPr>
      <t>Corrections :</t>
    </r>
    <r>
      <rPr>
        <sz val="8"/>
        <rFont val="Verdana"/>
        <family val="2"/>
      </rPr>
      <t xml:space="preserve">
- Supprimer les paragraphes vides et réaliser les mises en forme uniquement en CSS.</t>
    </r>
  </si>
  <si>
    <r>
      <rPr>
        <b/>
        <sz val="8"/>
        <rFont val="Verdana"/>
        <family val="2"/>
      </rPr>
      <t>La hiérarchie des titres n'est pas pertinente.</t>
    </r>
    <r>
      <rPr>
        <sz val="8"/>
        <rFont val="Verdana"/>
        <family val="2"/>
      </rPr>
      <t xml:space="preserve">
</t>
    </r>
    <r>
      <rPr>
        <b/>
        <sz val="8"/>
        <rFont val="Verdana"/>
        <family val="2"/>
      </rPr>
      <t xml:space="preserve">Par exemple : </t>
    </r>
    <r>
      <rPr>
        <sz val="8"/>
        <rFont val="Verdana"/>
        <family val="2"/>
      </rPr>
      <t xml:space="preserve">
- La hiérarchie des titres n'est pas cohérente (il manque des titres, ou des titres ne sont pas pertinents)
</t>
    </r>
    <r>
      <rPr>
        <b/>
        <sz val="8"/>
        <rFont val="Verdana"/>
        <family val="2"/>
      </rPr>
      <t>Corrections :</t>
    </r>
    <r>
      <rPr>
        <sz val="8"/>
        <rFont val="Verdana"/>
        <family val="2"/>
      </rPr>
      <t xml:space="preserve">
- Les titres des items de blog (par exemple "Système WMS et attentes pour la gestion d'entrepôt") doivent être des titres de niveau &lt;h2&gt;</t>
    </r>
  </si>
  <si>
    <r>
      <rPr>
        <b/>
        <sz val="8"/>
        <rFont val="Verdana"/>
        <family val="2"/>
      </rPr>
      <t>Au moins un contenu présenté sous forme de liste n'est pas structuré correctement.</t>
    </r>
    <r>
      <rPr>
        <sz val="8"/>
        <rFont val="Verdana"/>
        <family val="2"/>
      </rPr>
      <t xml:space="preserve">
</t>
    </r>
    <r>
      <rPr>
        <b/>
        <sz val="8"/>
        <rFont val="Verdana"/>
        <family val="2"/>
      </rPr>
      <t>Par exemple :</t>
    </r>
    <r>
      <rPr>
        <sz val="8"/>
        <rFont val="Verdana"/>
        <family val="2"/>
      </rPr>
      <t xml:space="preserve">
- La suite de boutons permettant de filtrer le type de contenus ("Tout", "Podcasts", "Livres blancs"...)
</t>
    </r>
    <r>
      <rPr>
        <b/>
        <sz val="8"/>
        <rFont val="Verdana"/>
        <family val="2"/>
      </rPr>
      <t>Corrections :</t>
    </r>
    <r>
      <rPr>
        <sz val="8"/>
        <rFont val="Verdana"/>
        <family val="2"/>
      </rPr>
      <t xml:space="preserve">
- Utiliser un élément de liste &lt;ul&gt;/&lt;li&gt;.</t>
    </r>
  </si>
  <si>
    <r>
      <rPr>
        <b/>
        <sz val="8"/>
        <rFont val="Verdana"/>
        <family val="2"/>
      </rPr>
      <t>L'ordre de lecture des éléments n'est pas toujours cohérent.</t>
    </r>
    <r>
      <rPr>
        <sz val="8"/>
        <rFont val="Verdana"/>
        <family val="2"/>
      </rPr>
      <t xml:space="preserve">
</t>
    </r>
    <r>
      <rPr>
        <b/>
        <sz val="8"/>
        <rFont val="Verdana"/>
        <family val="2"/>
      </rPr>
      <t xml:space="preserve">Par exemple : </t>
    </r>
    <r>
      <rPr>
        <sz val="8"/>
        <rFont val="Verdana"/>
        <family val="2"/>
      </rPr>
      <t xml:space="preserve">
- Dans les items de contenus de blog, les étiquettes les catégorisant sont présentées avant le titre auquel elles réfèrent dans le code HTML
- Dans certains des items de contenus de blog, les dates de publication sont présentées avant le titre auquel elles réfèrent dans le code HTML
</t>
    </r>
    <r>
      <rPr>
        <b/>
        <sz val="8"/>
        <rFont val="Verdana"/>
        <family val="2"/>
      </rPr>
      <t>Corrections :</t>
    </r>
    <r>
      <rPr>
        <sz val="8"/>
        <rFont val="Verdana"/>
        <family val="2"/>
      </rPr>
      <t xml:space="preserve">
- Positionner les étiquettes et les dates après le titre dans le code source. Vous pouvez repositionner la date avant le titre visuellement.
- Modifier l'ordre des contenus dans le code HTML pour que l'ensemble des contenus se présente dans un ordre logique.</t>
    </r>
  </si>
  <si>
    <r>
      <rPr>
        <b/>
        <sz val="8"/>
        <rFont val="Verdana"/>
        <family val="2"/>
      </rPr>
      <t>Au moins un mot ou un passage de texte dont la langue est différente de la langue par défaut n'est pas identifié.</t>
    </r>
    <r>
      <rPr>
        <sz val="8"/>
        <rFont val="Verdana"/>
        <family val="2"/>
      </rPr>
      <t xml:space="preserve">
</t>
    </r>
    <r>
      <rPr>
        <b/>
        <sz val="8"/>
        <rFont val="Verdana"/>
        <family val="2"/>
      </rPr>
      <t>Par exemple :</t>
    </r>
    <r>
      <rPr>
        <sz val="8"/>
        <rFont val="Verdana"/>
        <family val="2"/>
      </rPr>
      <t xml:space="preserve">
- Le mot "insights"
</t>
    </r>
    <r>
      <rPr>
        <b/>
        <sz val="8"/>
        <rFont val="Verdana"/>
        <family val="2"/>
      </rPr>
      <t>Corrections :</t>
    </r>
    <r>
      <rPr>
        <sz val="8"/>
        <rFont val="Verdana"/>
        <family val="2"/>
      </rPr>
      <t xml:space="preserve">
- Pour chaque mot en langue étrangère, ajouter un attribut lang pour indiquer la langue des termes : 
&lt;span lang="en"&gt;insights&lt;/span&gt;</t>
    </r>
  </si>
  <si>
    <r>
      <rPr>
        <b/>
        <sz val="8"/>
        <rFont val="Verdana"/>
        <family val="2"/>
      </rPr>
      <t>Au moins une balise est utilisée uniquement pour créer des effets de présentation.</t>
    </r>
    <r>
      <rPr>
        <sz val="8"/>
        <rFont val="Verdana"/>
        <family val="2"/>
      </rPr>
      <t xml:space="preserve">
</t>
    </r>
    <r>
      <rPr>
        <b/>
        <sz val="8"/>
        <rFont val="Verdana"/>
        <family val="2"/>
      </rPr>
      <t>Par exemple :</t>
    </r>
    <r>
      <rPr>
        <sz val="8"/>
        <rFont val="Verdana"/>
        <family val="2"/>
      </rPr>
      <t xml:space="preserve">
- Le texte de la transcription textuelle du podcast est uniquement structuré avec des &lt;div&gt;.
</t>
    </r>
    <r>
      <rPr>
        <b/>
        <sz val="8"/>
        <rFont val="Verdana"/>
        <family val="2"/>
      </rPr>
      <t>Corrections :</t>
    </r>
    <r>
      <rPr>
        <sz val="8"/>
        <rFont val="Verdana"/>
        <family val="2"/>
      </rPr>
      <t xml:space="preserve">
- Remplacer les balises &lt;div&gt; et &lt;span&gt; par des &lt;p&gt; ou entourez le texte avec des balises &lt;p&gt;.
</t>
    </r>
  </si>
  <si>
    <r>
      <rPr>
        <b/>
        <sz val="8"/>
        <rFont val="Verdana"/>
        <family val="2"/>
      </rPr>
      <t>La hiérarchie des titres n'est pas pertinente.</t>
    </r>
    <r>
      <rPr>
        <sz val="8"/>
        <rFont val="Verdana"/>
        <family val="2"/>
      </rPr>
      <t xml:space="preserve">
</t>
    </r>
    <r>
      <rPr>
        <b/>
        <sz val="8"/>
        <rFont val="Verdana"/>
        <family val="2"/>
      </rPr>
      <t xml:space="preserve">Par exemple : </t>
    </r>
    <r>
      <rPr>
        <sz val="8"/>
        <rFont val="Verdana"/>
        <family val="2"/>
      </rPr>
      <t xml:space="preserve">
- La hiérarchie des titres n'est pas cohérente (il manque des titres, ou des titres ne sont pas pertinents)
</t>
    </r>
    <r>
      <rPr>
        <b/>
        <sz val="8"/>
        <rFont val="Verdana"/>
        <family val="2"/>
      </rPr>
      <t>Corrections :</t>
    </r>
    <r>
      <rPr>
        <sz val="8"/>
        <rFont val="Verdana"/>
        <family val="2"/>
      </rPr>
      <t xml:space="preserve">
-  Les titres des items dans la section "insights similaires" devraient être des titres de niveau &lt;h3&gt; </t>
    </r>
  </si>
  <si>
    <r>
      <rPr>
        <b/>
        <sz val="8"/>
        <rFont val="Verdana"/>
        <family val="2"/>
      </rPr>
      <t>L'ordre de lecture des éléments n'est pas toujours cohérent.</t>
    </r>
    <r>
      <rPr>
        <sz val="8"/>
        <rFont val="Verdana"/>
        <family val="2"/>
      </rPr>
      <t xml:space="preserve">
</t>
    </r>
    <r>
      <rPr>
        <b/>
        <sz val="8"/>
        <rFont val="Verdana"/>
        <family val="2"/>
      </rPr>
      <t xml:space="preserve">Par exemple : </t>
    </r>
    <r>
      <rPr>
        <sz val="8"/>
        <rFont val="Verdana"/>
        <family val="2"/>
      </rPr>
      <t xml:space="preserve">
- Dans le bloc "insights similaires",  les étiquettes catégorisant chaque item sont avant le titre auquel elles réfèrent dans le code source. 
</t>
    </r>
    <r>
      <rPr>
        <b/>
        <sz val="8"/>
        <rFont val="Verdana"/>
        <family val="2"/>
      </rPr>
      <t>Corrections :</t>
    </r>
    <r>
      <rPr>
        <sz val="8"/>
        <rFont val="Verdana"/>
        <family val="2"/>
      </rPr>
      <t xml:space="preserve">
- Positionner les étiquettes après le titre dans le code source. Vous pouvez les repositionner avant le titre visuellement.
</t>
    </r>
  </si>
  <si>
    <r>
      <rPr>
        <b/>
        <sz val="8"/>
        <rFont val="Verdana"/>
        <family val="2"/>
      </rPr>
      <t>La prise de focus n'est pas visible pour tous les éléments de la page.</t>
    </r>
    <r>
      <rPr>
        <sz val="8"/>
        <rFont val="Verdana"/>
        <family val="2"/>
      </rPr>
      <t xml:space="preserve">
</t>
    </r>
    <r>
      <rPr>
        <b/>
        <sz val="8"/>
        <rFont val="Verdana"/>
        <family val="2"/>
      </rPr>
      <t>Par exemple :</t>
    </r>
    <r>
      <rPr>
        <sz val="8"/>
        <rFont val="Verdana"/>
        <family val="2"/>
      </rPr>
      <t xml:space="preserve">
- Le bouton "Afficher la transcription textuelle" / "Masquer la transcription textuelle" dont le changement de couleur entre le bleu par défaut et le bleu foncé avec prise de focus a un ratio de 2,6:1.
</t>
    </r>
    <r>
      <rPr>
        <b/>
        <sz val="8"/>
        <rFont val="Verdana"/>
        <family val="2"/>
      </rPr>
      <t>Corrections :</t>
    </r>
    <r>
      <rPr>
        <sz val="8"/>
        <rFont val="Verdana"/>
        <family val="2"/>
      </rPr>
      <t xml:space="preserve">
- Supprimer toutes les directives (outline: none, outline-color, etc.) visant à dégrader ou supprimer l'indication visuelle de focus.
- OU surcharger ces directives pour rétablir l'indication visuelle du focus.
- OU définir un style du focus qui soit suffisamment contrasté (ratio minimum de 3:1 entre les couleurs du focus et les couleurs environnantes).
</t>
    </r>
  </si>
  <si>
    <r>
      <rPr>
        <b/>
        <sz val="8"/>
        <rFont val="Verdana"/>
        <family val="2"/>
      </rPr>
      <t>Au moins un mot ou un passage de texte dont la langue est différente de la langue par défaut n'est pas identifié.</t>
    </r>
    <r>
      <rPr>
        <sz val="8"/>
        <rFont val="Verdana"/>
        <family val="2"/>
      </rPr>
      <t xml:space="preserve">
</t>
    </r>
    <r>
      <rPr>
        <b/>
        <sz val="8"/>
        <rFont val="Verdana"/>
        <family val="2"/>
      </rPr>
      <t>Par exemple :</t>
    </r>
    <r>
      <rPr>
        <sz val="8"/>
        <rFont val="Verdana"/>
        <family val="2"/>
      </rPr>
      <t xml:space="preserve">
-  De nombreux mots et phrases en anglais comme : "trusted partnership", "tech for business", "nos insights digital services", "Drive your business transformation through tech-powered solutions", "reflex supply chain solutions", "digital services by Hardis Group", "commitment to success"....
</t>
    </r>
    <r>
      <rPr>
        <b/>
        <sz val="8"/>
        <rFont val="Verdana"/>
        <family val="2"/>
      </rPr>
      <t>Corrections :</t>
    </r>
    <r>
      <rPr>
        <sz val="8"/>
        <rFont val="Verdana"/>
        <family val="2"/>
      </rPr>
      <t xml:space="preserve">
- Pour chaque mot en langue étrangère, ajouter un attribut lang pour indiquer la langue des termes : 
&lt;span lang="en"&gt;trusted partnership/span&gt;</t>
    </r>
  </si>
  <si>
    <r>
      <rPr>
        <b/>
        <sz val="8"/>
        <rFont val="Verdana"/>
        <family val="2"/>
      </rPr>
      <t>Au moins une balise est utilisée uniquement pour créer des effets de présentation.</t>
    </r>
    <r>
      <rPr>
        <sz val="8"/>
        <rFont val="Verdana"/>
        <family val="2"/>
      </rPr>
      <t xml:space="preserve">
</t>
    </r>
    <r>
      <rPr>
        <b/>
        <sz val="8"/>
        <rFont val="Verdana"/>
        <family val="2"/>
      </rPr>
      <t>Par exemple :</t>
    </r>
    <r>
      <rPr>
        <sz val="8"/>
        <rFont val="Verdana"/>
        <family val="2"/>
      </rPr>
      <t xml:space="preserve">
- Il y a un &lt;h2&gt; vide sous le titre &lt;h2&gt; "Innovation, Collaboration, Expertise, Engagement "
</t>
    </r>
    <r>
      <rPr>
        <b/>
        <sz val="8"/>
        <rFont val="Verdana"/>
        <family val="2"/>
      </rPr>
      <t>Corrections :</t>
    </r>
    <r>
      <rPr>
        <sz val="8"/>
        <rFont val="Verdana"/>
        <family val="2"/>
      </rPr>
      <t xml:space="preserve">
- Supprimer le &lt;h2&gt; vide.</t>
    </r>
  </si>
  <si>
    <r>
      <t>La hiérarchie des titres n'est pas pertinente.</t>
    </r>
    <r>
      <rPr>
        <sz val="8"/>
        <rFont val="Verdana"/>
        <family val="2"/>
      </rPr>
      <t xml:space="preserve">
</t>
    </r>
    <r>
      <rPr>
        <b/>
        <sz val="8"/>
        <rFont val="Verdana"/>
        <family val="2"/>
      </rPr>
      <t xml:space="preserve">Par exemple : </t>
    </r>
    <r>
      <rPr>
        <sz val="8"/>
        <rFont val="Verdana"/>
        <family val="2"/>
      </rPr>
      <t xml:space="preserve">
- La hiérarchie des titres n'est pas cohérente (il manque des titres, ou des titres ne sont pas pertinents)
</t>
    </r>
    <r>
      <rPr>
        <b/>
        <sz val="8"/>
        <rFont val="Verdana"/>
        <family val="2"/>
      </rPr>
      <t>Corrections :</t>
    </r>
    <r>
      <rPr>
        <sz val="8"/>
        <rFont val="Verdana"/>
        <family val="2"/>
      </rPr>
      <t xml:space="preserve">
-  Dans la section "Créez de la valeur à chaque étape de votre transformation digitale", les titres d'items ("Consulting", "Digital Transformation"...) devraient être des titres de niveau &lt;h3&gt;
- Dans la section "Nos Insights Digital Services", les titres d'insights ("quand l'ia inspire de l'art en entreprise : une soirée immersive signée Hardis Group" par exemple), devraient être des titres de niveau &lt;h3&gt;
- les éléments à la fin de la partie "Nos secteurs d’activités (CA)" qui sont en &lt;h4&gt; ne sont pas des titres  (voir critère 9.3 pour la correction)</t>
    </r>
  </si>
  <si>
    <r>
      <rPr>
        <b/>
        <sz val="8"/>
        <rFont val="Verdana"/>
        <family val="2"/>
      </rPr>
      <t>Au moins un contenu présenté sous forme de liste n'est pas structuré correctement.</t>
    </r>
    <r>
      <rPr>
        <sz val="8"/>
        <rFont val="Verdana"/>
        <family val="2"/>
      </rPr>
      <t xml:space="preserve">
</t>
    </r>
    <r>
      <rPr>
        <b/>
        <sz val="8"/>
        <rFont val="Verdana"/>
        <family val="2"/>
      </rPr>
      <t>Par exemple :</t>
    </r>
    <r>
      <rPr>
        <sz val="8"/>
        <rFont val="Verdana"/>
        <family val="2"/>
      </rPr>
      <t xml:space="preserve">
- La suite de liens du bloc "Créez de la valeur à chaque étape de votre transformation digitale"
- La suite de liens du bloc "Des partenaires premium pour des solutions optimales"
- Les éléments du bloc "Nos secteurs d'activités (CA)"
</t>
    </r>
    <r>
      <rPr>
        <b/>
        <sz val="8"/>
        <rFont val="Verdana"/>
        <family val="2"/>
      </rPr>
      <t>Corrections :</t>
    </r>
    <r>
      <rPr>
        <sz val="8"/>
        <rFont val="Verdana"/>
        <family val="2"/>
      </rPr>
      <t xml:space="preserve">
- Utiliser pour chaque liste citée un élément de liste &lt;ul&gt;/&lt;li&gt;.
</t>
    </r>
  </si>
  <si>
    <r>
      <rPr>
        <b/>
        <sz val="8"/>
        <rFont val="Verdana"/>
        <family val="2"/>
      </rPr>
      <t>L'ordre de lecture des éléments n'est pas toujours cohérent.</t>
    </r>
    <r>
      <rPr>
        <sz val="8"/>
        <rFont val="Verdana"/>
        <family val="2"/>
      </rPr>
      <t xml:space="preserve">
</t>
    </r>
    <r>
      <rPr>
        <b/>
        <sz val="8"/>
        <rFont val="Verdana"/>
        <family val="2"/>
      </rPr>
      <t xml:space="preserve">Par exemple : 
</t>
    </r>
    <r>
      <rPr>
        <sz val="8"/>
        <rFont val="Verdana"/>
        <family val="2"/>
      </rPr>
      <t xml:space="preserve">- Dans le bloc "Nos insights Digital Services",  les étiquettes catégorisant chaque item sont avant le titre auquel elles réfèrent dans le code source. 
</t>
    </r>
    <r>
      <rPr>
        <b/>
        <sz val="8"/>
        <rFont val="Verdana"/>
        <family val="2"/>
      </rPr>
      <t xml:space="preserve">
Corrections :
</t>
    </r>
    <r>
      <rPr>
        <sz val="8"/>
        <rFont val="Verdana"/>
        <family val="2"/>
      </rPr>
      <t>- Positionner les étiquettes après le titre dans le code source. Vous pouvez les repositionner avant le titre visuellement.
- Modifier l'ordre des contenus dans le code HTML pour que l'ensemble des contenus se présente dans un ordre logique.</t>
    </r>
  </si>
  <si>
    <r>
      <rPr>
        <b/>
        <sz val="8"/>
        <rFont val="Verdana"/>
        <family val="2"/>
      </rPr>
      <t>Au moins un mot ou un passage de texte dont la langue est différente de la langue par défaut n'est pas identifié.</t>
    </r>
    <r>
      <rPr>
        <sz val="8"/>
        <rFont val="Verdana"/>
        <family val="2"/>
      </rPr>
      <t xml:space="preserve">
</t>
    </r>
    <r>
      <rPr>
        <b/>
        <sz val="8"/>
        <rFont val="Verdana"/>
        <family val="2"/>
      </rPr>
      <t>Par exemple :</t>
    </r>
    <r>
      <rPr>
        <sz val="8"/>
        <rFont val="Verdana"/>
        <family val="2"/>
      </rPr>
      <t xml:space="preserve">
- Les mots "insights", "user inclusion", "team building", "roadmap"...
</t>
    </r>
    <r>
      <rPr>
        <b/>
        <sz val="8"/>
        <rFont val="Verdana"/>
        <family val="2"/>
      </rPr>
      <t>Corrections :</t>
    </r>
    <r>
      <rPr>
        <sz val="8"/>
        <rFont val="Verdana"/>
        <family val="2"/>
      </rPr>
      <t xml:space="preserve">
- Pour chaque mot en langue étrangère, ajouter un attribut lang pour indiquer la langue des termes : 
&lt;span lang="en"&gt;user inclusion/span&gt;</t>
    </r>
  </si>
  <si>
    <r>
      <rPr>
        <b/>
        <sz val="8"/>
        <rFont val="Verdana"/>
        <family val="2"/>
      </rPr>
      <t>Au moins une balise est utilisée uniquement pour créer des effets de présentation.</t>
    </r>
    <r>
      <rPr>
        <sz val="8"/>
        <rFont val="Verdana"/>
        <family val="2"/>
      </rPr>
      <t xml:space="preserve">
</t>
    </r>
    <r>
      <rPr>
        <b/>
        <sz val="8"/>
        <rFont val="Verdana"/>
        <family val="2"/>
      </rPr>
      <t>Par exemple :</t>
    </r>
    <r>
      <rPr>
        <sz val="8"/>
        <rFont val="Verdana"/>
        <family val="2"/>
      </rPr>
      <t xml:space="preserve">
- On trouve des paragraphes (&lt;p&gt;) vides servant à créer des espacements. Par exemple dans les items de la section "Nos insights numérique responsable" quand l'item n'a pas de description, comme pour "Hardis Group au coeur du numérique responsable au green tech forum" par exemple. 
</t>
    </r>
    <r>
      <rPr>
        <b/>
        <sz val="8"/>
        <rFont val="Verdana"/>
        <family val="2"/>
      </rPr>
      <t>Corrections :</t>
    </r>
    <r>
      <rPr>
        <sz val="8"/>
        <rFont val="Verdana"/>
        <family val="2"/>
      </rPr>
      <t xml:space="preserve">
- Supprimer les paragraphes vides et réaliser les mises en forme uniquement en CSS.</t>
    </r>
  </si>
  <si>
    <r>
      <rPr>
        <b/>
        <sz val="8"/>
        <rFont val="Verdana"/>
        <family val="2"/>
      </rPr>
      <t>La hiérarchie des titres n'est pas pertinente.</t>
    </r>
    <r>
      <rPr>
        <sz val="8"/>
        <rFont val="Verdana"/>
        <family val="2"/>
      </rPr>
      <t xml:space="preserve">
</t>
    </r>
    <r>
      <rPr>
        <b/>
        <sz val="8"/>
        <rFont val="Verdana"/>
        <family val="2"/>
      </rPr>
      <t xml:space="preserve">Par exemple : </t>
    </r>
    <r>
      <rPr>
        <sz val="8"/>
        <rFont val="Verdana"/>
        <family val="2"/>
      </rPr>
      <t xml:space="preserve">
- La hiérarchie des titres n'est pas cohérente (il manque des titres, ou des titres ne sont pas pertinents)
</t>
    </r>
    <r>
      <rPr>
        <b/>
        <sz val="8"/>
        <rFont val="Verdana"/>
        <family val="2"/>
      </rPr>
      <t>Corrections :</t>
    </r>
    <r>
      <rPr>
        <sz val="8"/>
        <rFont val="Verdana"/>
        <family val="2"/>
      </rPr>
      <t xml:space="preserve">
- Dans la section "Nos Insights numérique responsable", les titres d'insights devraient être des titres de niveau &lt;h3&gt;
</t>
    </r>
  </si>
  <si>
    <r>
      <rPr>
        <b/>
        <sz val="8"/>
        <rFont val="Verdana"/>
        <family val="2"/>
      </rPr>
      <t>Au moins un contenu présenté sous forme de liste n'est pas structuré correctement.</t>
    </r>
    <r>
      <rPr>
        <sz val="8"/>
        <rFont val="Verdana"/>
        <family val="2"/>
      </rPr>
      <t xml:space="preserve">
</t>
    </r>
    <r>
      <rPr>
        <b/>
        <sz val="8"/>
        <rFont val="Verdana"/>
        <family val="2"/>
      </rPr>
      <t>Par exemple :</t>
    </r>
    <r>
      <rPr>
        <sz val="8"/>
        <rFont val="Verdana"/>
        <family val="2"/>
      </rPr>
      <t xml:space="preserve">
- La suite de liens du bloc  "nos partenaires numérique responsable"
</t>
    </r>
    <r>
      <rPr>
        <b/>
        <sz val="8"/>
        <rFont val="Verdana"/>
        <family val="2"/>
      </rPr>
      <t>Corrections :</t>
    </r>
    <r>
      <rPr>
        <sz val="8"/>
        <rFont val="Verdana"/>
        <family val="2"/>
      </rPr>
      <t xml:space="preserve">
- Utiliser un élément de liste &lt;ul&gt;/&lt;li&gt;.</t>
    </r>
  </si>
  <si>
    <r>
      <rPr>
        <b/>
        <sz val="8"/>
        <rFont val="Verdana"/>
        <family val="2"/>
      </rPr>
      <t>L'ordre de lecture des éléments n'est pas toujours cohérent.</t>
    </r>
    <r>
      <rPr>
        <sz val="8"/>
        <rFont val="Verdana"/>
        <family val="2"/>
      </rPr>
      <t xml:space="preserve">
</t>
    </r>
    <r>
      <rPr>
        <b/>
        <sz val="8"/>
        <rFont val="Verdana"/>
        <family val="2"/>
      </rPr>
      <t xml:space="preserve">Par exemple : 
</t>
    </r>
    <r>
      <rPr>
        <sz val="8"/>
        <rFont val="Verdana"/>
        <family val="2"/>
      </rPr>
      <t xml:space="preserve">- Dans le bloc "Nos insights numérique responsable",  les étiquettes catégorisant chaque item et certaines dates liées à ces items sont avant le titre auquel elles réfèrent dans le code source. 
</t>
    </r>
    <r>
      <rPr>
        <b/>
        <sz val="8"/>
        <rFont val="Verdana"/>
        <family val="2"/>
      </rPr>
      <t xml:space="preserve">
Corrections :
</t>
    </r>
    <r>
      <rPr>
        <sz val="8"/>
        <rFont val="Verdana"/>
        <family val="2"/>
      </rPr>
      <t>- Positionner les étiquettes et les dates après le titre dans le code source. Vous pouvez les repositionner avant le titre visuellement.
- Modifier l'ordre des contenus dans le code HTML pour que l'ensemble des contenus se présente dans un ordre logique.</t>
    </r>
  </si>
  <si>
    <r>
      <rPr>
        <b/>
        <sz val="8"/>
        <rFont val="Verdana"/>
        <family val="2"/>
      </rPr>
      <t>Au moins un mot ou un passage de texte dont la langue est différente de la langue par défaut n'est pas identifié.</t>
    </r>
    <r>
      <rPr>
        <sz val="8"/>
        <rFont val="Verdana"/>
        <family val="2"/>
      </rPr>
      <t xml:space="preserve">
</t>
    </r>
    <r>
      <rPr>
        <b/>
        <sz val="8"/>
        <rFont val="Verdana"/>
        <family val="2"/>
      </rPr>
      <t>Par exemple :</t>
    </r>
    <r>
      <rPr>
        <sz val="8"/>
        <rFont val="Verdana"/>
        <family val="2"/>
      </rPr>
      <t xml:space="preserve">
- L'offre "Consulente pre-sale H/F" est en italien
</t>
    </r>
    <r>
      <rPr>
        <b/>
        <sz val="8"/>
        <rFont val="Verdana"/>
        <family val="2"/>
      </rPr>
      <t>Corrections :</t>
    </r>
    <r>
      <rPr>
        <sz val="8"/>
        <rFont val="Verdana"/>
        <family val="2"/>
      </rPr>
      <t xml:space="preserve">
- Pour chaque mot en langue étrangère, ajouter un attribut lang pour indiquer la langue des termes : 
&lt;span lang="it"&gt;Consulente pre-sale H/F&lt;/span&gt;</t>
    </r>
  </si>
  <si>
    <r>
      <rPr>
        <b/>
        <sz val="8"/>
        <rFont val="Verdana"/>
        <family val="2"/>
      </rPr>
      <t>L'ordre de lecture des éléments n'est pas toujours cohérent.</t>
    </r>
    <r>
      <rPr>
        <sz val="8"/>
        <rFont val="Verdana"/>
        <family val="2"/>
      </rPr>
      <t xml:space="preserve">
</t>
    </r>
    <r>
      <rPr>
        <b/>
        <sz val="8"/>
        <rFont val="Verdana"/>
        <family val="2"/>
      </rPr>
      <t xml:space="preserve">Par exemple : </t>
    </r>
    <r>
      <rPr>
        <sz val="8"/>
        <rFont val="Verdana"/>
        <family val="2"/>
      </rPr>
      <t xml:space="preserve">
- Dans les items de résultats d'offres d'emploi, le lien (qui n'a pas de contenu) est avant son contexte (le titre, le texte, etc.).
</t>
    </r>
    <r>
      <rPr>
        <b/>
        <sz val="8"/>
        <rFont val="Verdana"/>
        <family val="2"/>
      </rPr>
      <t>Corrections :</t>
    </r>
    <r>
      <rPr>
        <sz val="8"/>
        <rFont val="Verdana"/>
        <family val="2"/>
      </rPr>
      <t xml:space="preserve">
- Inverser dans chaque item le lien avec son contexte (mettre le lien après le contenu) afin que l'intitulé du lien ait du sens.
- Modifier l'ordre des contenus dans le code HTML pour que l'ensemble des contenus se présente dans un ordre logique.</t>
    </r>
  </si>
  <si>
    <r>
      <rPr>
        <b/>
        <sz val="8"/>
        <rFont val="Verdana"/>
        <family val="2"/>
      </rPr>
      <t xml:space="preserve">Au moins un contenu cryptique n'a pas d'alternative.
Par exemple :
</t>
    </r>
    <r>
      <rPr>
        <sz val="8"/>
        <rFont val="Verdana"/>
        <family val="2"/>
      </rPr>
      <t xml:space="preserve">- Les émoticônes (fusées) présentes dans certains offres d'emploi (par exemple "Technicien support confirmé H/F"
</t>
    </r>
    <r>
      <rPr>
        <b/>
        <sz val="8"/>
        <rFont val="Verdana"/>
        <family val="2"/>
      </rPr>
      <t>Corrections :</t>
    </r>
    <r>
      <rPr>
        <sz val="8"/>
        <rFont val="Verdana"/>
        <family val="2"/>
      </rPr>
      <t xml:space="preserve">
- Masquer ces émoticônes en les structurant dans une balise &lt;span aria-hidden="true"&gt;.</t>
    </r>
  </si>
  <si>
    <r>
      <rPr>
        <b/>
        <sz val="8"/>
        <rFont val="Verdana"/>
        <family val="2"/>
      </rPr>
      <t>Au moins un mot ou un passage de texte dont la langue est différente de la langue par défaut n'est pas identifié.</t>
    </r>
    <r>
      <rPr>
        <sz val="8"/>
        <rFont val="Verdana"/>
        <family val="2"/>
      </rPr>
      <t xml:space="preserve">
</t>
    </r>
    <r>
      <rPr>
        <b/>
        <sz val="8"/>
        <rFont val="Verdana"/>
        <family val="2"/>
      </rPr>
      <t>Par exemple :</t>
    </r>
    <r>
      <rPr>
        <sz val="8"/>
        <rFont val="Verdana"/>
        <family val="2"/>
      </rPr>
      <t xml:space="preserve">
- Les mots "delivery", "supply chain"...
</t>
    </r>
    <r>
      <rPr>
        <b/>
        <sz val="8"/>
        <rFont val="Verdana"/>
        <family val="2"/>
      </rPr>
      <t>Corrections :</t>
    </r>
    <r>
      <rPr>
        <sz val="8"/>
        <rFont val="Verdana"/>
        <family val="2"/>
      </rPr>
      <t xml:space="preserve">
- Pour chaque mot en langue étrangère, ajouter un attribut lang pour indiquer la langue des termes : 
&lt;span lang="en"&gt;delivery&lt;/span&gt;</t>
    </r>
  </si>
  <si>
    <r>
      <rPr>
        <b/>
        <sz val="8"/>
        <rFont val="Verdana"/>
        <family val="2"/>
      </rPr>
      <t>Au moins un contenu présenté sous forme de liste n'est pas structuré correctement.</t>
    </r>
    <r>
      <rPr>
        <sz val="8"/>
        <rFont val="Verdana"/>
        <family val="2"/>
      </rPr>
      <t xml:space="preserve">
</t>
    </r>
    <r>
      <rPr>
        <b/>
        <sz val="8"/>
        <rFont val="Verdana"/>
        <family val="2"/>
      </rPr>
      <t>Par exemple :</t>
    </r>
    <r>
      <rPr>
        <sz val="8"/>
        <rFont val="Verdana"/>
        <family val="2"/>
      </rPr>
      <t xml:space="preserve">
- La suite de liens en bas du bloc à droite ("postuler à l'offre" et "retour aux offres")
</t>
    </r>
    <r>
      <rPr>
        <b/>
        <sz val="8"/>
        <rFont val="Verdana"/>
        <family val="2"/>
      </rPr>
      <t>Corrections :</t>
    </r>
    <r>
      <rPr>
        <sz val="8"/>
        <rFont val="Verdana"/>
        <family val="2"/>
      </rPr>
      <t xml:space="preserve">
- Utiliser un élément de liste &lt;ul&gt;/&lt;li&gt;.
</t>
    </r>
  </si>
  <si>
    <r>
      <rPr>
        <b/>
        <sz val="8"/>
        <rFont val="Verdana"/>
        <family val="2"/>
      </rPr>
      <t>Au moins un contenu présenté sous forme de liste n'est pas structuré correctement.</t>
    </r>
    <r>
      <rPr>
        <sz val="8"/>
        <rFont val="Verdana"/>
        <family val="2"/>
      </rPr>
      <t xml:space="preserve">
</t>
    </r>
    <r>
      <rPr>
        <b/>
        <sz val="8"/>
        <rFont val="Verdana"/>
        <family val="2"/>
      </rPr>
      <t>Par exemple :</t>
    </r>
    <r>
      <rPr>
        <sz val="8"/>
        <rFont val="Verdana"/>
        <family val="2"/>
      </rPr>
      <t xml:space="preserve">
- Les suites de liens d'agences dans les sections "En France" et "Dans le monde"
</t>
    </r>
    <r>
      <rPr>
        <b/>
        <sz val="8"/>
        <rFont val="Verdana"/>
        <family val="2"/>
      </rPr>
      <t>Corrections :</t>
    </r>
    <r>
      <rPr>
        <sz val="8"/>
        <rFont val="Verdana"/>
        <family val="2"/>
      </rPr>
      <t xml:space="preserve">
- Utiliser un élément de liste &lt;ul&gt;/&lt;li&gt; pour chacune des sections
</t>
    </r>
  </si>
  <si>
    <r>
      <rPr>
        <b/>
        <sz val="8"/>
        <rFont val="Verdana"/>
        <family val="2"/>
      </rPr>
      <t xml:space="preserve">Au moins un document bureautique en téléchargement n'est pas accessible.
Par exemple :
</t>
    </r>
    <r>
      <rPr>
        <sz val="8"/>
        <rFont val="Verdana"/>
        <family val="2"/>
      </rPr>
      <t xml:space="preserve">- Dans les trois documents pdf de la page, on constate des erreurs de contrastes, il n'y a pas de balises, pas de langue définie...
</t>
    </r>
    <r>
      <rPr>
        <b/>
        <sz val="8"/>
        <rFont val="Verdana"/>
        <family val="2"/>
      </rPr>
      <t>Corrections :</t>
    </r>
    <r>
      <rPr>
        <sz val="8"/>
        <rFont val="Verdana"/>
        <family val="2"/>
      </rPr>
      <t xml:space="preserve">
- Corriger les documents pour leur ajouter les styles, balises et autres éléments nécessaires à l'accessibilité.
- OU proposer une alternative équivalente (page HTML, document structuré Word ou LibreOffice) qui soit accessible.
- Les documents bureautiques en téléchargement répondent à des critères particuliers d'accessibilité que vous pouvez retrouver dans une documentation dédiée :  https://accessibilite.numerique.gouv.fr/methode/glossaire/#version-accessible-pour-un-document-en-telechargement</t>
    </r>
  </si>
  <si>
    <r>
      <rPr>
        <b/>
        <sz val="8"/>
        <rFont val="Verdana"/>
        <family val="2"/>
      </rPr>
      <t>Au moins une vidéo n'a pas d'audiodescription.</t>
    </r>
    <r>
      <rPr>
        <sz val="8"/>
        <rFont val="Verdana"/>
        <family val="2"/>
      </rPr>
      <t xml:space="preserve">
</t>
    </r>
    <r>
      <rPr>
        <b/>
        <sz val="8"/>
        <rFont val="Verdana"/>
        <family val="2"/>
      </rPr>
      <t>Par exemple :</t>
    </r>
    <r>
      <rPr>
        <sz val="8"/>
        <rFont val="Verdana"/>
        <family val="2"/>
      </rPr>
      <t xml:space="preserve">
- La vidéo en haut de page possède des textes incrustés porteurs d’information. 
</t>
    </r>
    <r>
      <rPr>
        <b/>
        <sz val="8"/>
        <rFont val="Verdana"/>
        <family val="2"/>
      </rPr>
      <t>Corrections :</t>
    </r>
    <r>
      <rPr>
        <sz val="8"/>
        <rFont val="Verdana"/>
        <family val="2"/>
      </rPr>
      <t xml:space="preserve">
- Associer une audiodescription synchronisée pertinente aux vidéos.
- Si le lecteur ne permet pas d'associer une piste d'audiodescription activable et désactivable, proposer deux versions de la vidéo (avec et sans l'audiodescription). </t>
    </r>
  </si>
  <si>
    <r>
      <rPr>
        <b/>
        <sz val="8"/>
        <rFont val="Verdana"/>
        <family val="2"/>
      </rPr>
      <t>Au moins un mot ou un passage de texte dont la langue est différente de la langue par défaut n'est pas identifié.</t>
    </r>
    <r>
      <rPr>
        <sz val="8"/>
        <rFont val="Verdana"/>
        <family val="2"/>
      </rPr>
      <t xml:space="preserve">
</t>
    </r>
    <r>
      <rPr>
        <b/>
        <sz val="8"/>
        <rFont val="Verdana"/>
        <family val="2"/>
      </rPr>
      <t>Par exemple :</t>
    </r>
    <r>
      <rPr>
        <sz val="8"/>
        <rFont val="Verdana"/>
        <family val="2"/>
      </rPr>
      <t xml:space="preserve">
- De nombreux mots et phrase en anglais apparaissent dans la page : "give trust, gain trust", "help the team, be the team", "keep on moving, keep on learning !", "From the Alps to the world", etc. 
</t>
    </r>
    <r>
      <rPr>
        <b/>
        <sz val="8"/>
        <rFont val="Verdana"/>
        <family val="2"/>
      </rPr>
      <t>Corrections :</t>
    </r>
    <r>
      <rPr>
        <sz val="8"/>
        <rFont val="Verdana"/>
        <family val="2"/>
      </rPr>
      <t xml:space="preserve">
- Pour chaque mot en langue étrangère, ajouter un attribut lang pour indiquer la langue des termes : 
&lt;span lang="en"&gt;Give trust, gain trust&lt;/span&gt;</t>
    </r>
  </si>
  <si>
    <r>
      <rPr>
        <b/>
        <sz val="8"/>
        <rFont val="Verdana"/>
        <family val="2"/>
      </rPr>
      <t>Au moins une balise est utilisée uniquement pour créer des effets de présentation.</t>
    </r>
    <r>
      <rPr>
        <sz val="8"/>
        <rFont val="Verdana"/>
        <family val="2"/>
      </rPr>
      <t xml:space="preserve">
</t>
    </r>
    <r>
      <rPr>
        <b/>
        <sz val="8"/>
        <rFont val="Verdana"/>
        <family val="2"/>
      </rPr>
      <t>Par exemple :</t>
    </r>
    <r>
      <rPr>
        <sz val="8"/>
        <rFont val="Verdana"/>
        <family val="2"/>
      </rPr>
      <t xml:space="preserve">
- On trouve des paragraphes (&lt;p&gt;) vides servant à créer des espacements. Par exemple en dessous du titre "Hardis Group en Bref". 
</t>
    </r>
    <r>
      <rPr>
        <b/>
        <sz val="8"/>
        <rFont val="Verdana"/>
        <family val="2"/>
      </rPr>
      <t>Corrections :</t>
    </r>
    <r>
      <rPr>
        <sz val="8"/>
        <rFont val="Verdana"/>
        <family val="2"/>
      </rPr>
      <t xml:space="preserve">
- Supprimer les paragraphes vides et réaliser les mises en forme uniquement en CSS.</t>
    </r>
  </si>
  <si>
    <r>
      <rPr>
        <b/>
        <sz val="8"/>
        <rFont val="Verdana"/>
        <family val="2"/>
      </rPr>
      <t>La hiérarchie des titres n'est pas pertinente.</t>
    </r>
    <r>
      <rPr>
        <sz val="8"/>
        <rFont val="Verdana"/>
        <family val="2"/>
      </rPr>
      <t xml:space="preserve">
</t>
    </r>
    <r>
      <rPr>
        <b/>
        <sz val="8"/>
        <rFont val="Verdana"/>
        <family val="2"/>
      </rPr>
      <t xml:space="preserve">Par exemple : </t>
    </r>
    <r>
      <rPr>
        <sz val="8"/>
        <rFont val="Verdana"/>
        <family val="2"/>
      </rPr>
      <t xml:space="preserve">
- La hiérarchie des titres n'est pas cohérente (il manque des titres, ou des titres ne sont pas pertinents)
</t>
    </r>
    <r>
      <rPr>
        <b/>
        <sz val="8"/>
        <rFont val="Verdana"/>
        <family val="2"/>
      </rPr>
      <t>Corrections :</t>
    </r>
    <r>
      <rPr>
        <sz val="8"/>
        <rFont val="Verdana"/>
        <family val="2"/>
      </rPr>
      <t xml:space="preserve">
- les éléments à la fin de la partie "responsabilité, activité, particularité" qui sont en &lt;h4&gt; ne sont pas des titres  (voir critère 9.3 pour la correction)
- Dans la frise chronologique de la partie "Hardis Group en bref", les dates qui sont dans des &lt;p&gt; devraient faire partie des titres &lt;h3&gt; (par exemple : &lt;h3&gt; 2019 - Reprise de l’entreprise par le management, avec le soutien de Crédit Mutuel Equity et BPI France&lt;/h3&gt;)</t>
    </r>
  </si>
  <si>
    <r>
      <rPr>
        <b/>
        <sz val="8"/>
        <rFont val="Verdana"/>
        <family val="2"/>
      </rPr>
      <t>Au moins un contenu présenté sous forme de liste n'est pas structuré correctement.</t>
    </r>
    <r>
      <rPr>
        <sz val="8"/>
        <rFont val="Verdana"/>
        <family val="2"/>
      </rPr>
      <t xml:space="preserve">
</t>
    </r>
    <r>
      <rPr>
        <b/>
        <sz val="8"/>
        <rFont val="Verdana"/>
        <family val="2"/>
      </rPr>
      <t>Par exemple :</t>
    </r>
    <r>
      <rPr>
        <sz val="8"/>
        <rFont val="Verdana"/>
        <family val="2"/>
      </rPr>
      <t xml:space="preserve">
- Les éléments de la section en bleu en fin de la section "Responsabilité, activité, particularité" 
- Les éléments de la frise dans la partie "Hardis Group en bref" 
</t>
    </r>
    <r>
      <rPr>
        <b/>
        <sz val="8"/>
        <rFont val="Verdana"/>
        <family val="2"/>
      </rPr>
      <t>Corrections :</t>
    </r>
    <r>
      <rPr>
        <sz val="8"/>
        <rFont val="Verdana"/>
        <family val="2"/>
      </rPr>
      <t xml:space="preserve">
- utiliser un élément de liste &lt;ul&gt;/&lt;li&gt; pour chacun de ces cas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</si>
</sst>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theme="1"/>
      <name val="Calibri"/>
      <family val="2"/>
      <scheme val="minor"/>
    </font>
    <font>
      <i/>
      <sz val="11"/>
      <color rgb="FF7F7F7F"/>
      <name val="Calibri"/>
      <family val="2"/>
      <scheme val="minor"/>
    </font>
    <font>
      <sz val="10"/>
      <name val="FreeSans"/>
      <family val="2"/>
    </font>
    <font>
      <b/>
      <sz val="10"/>
      <name val="Arial"/>
      <family val="2"/>
    </font>
    <font>
      <sz val="8"/>
      <name val="Arial"/>
      <family val="2"/>
    </font>
    <font>
      <b/>
      <sz val="18"/>
      <color theme="3"/>
      <name val="Calibri Light"/>
      <family val="2"/>
      <scheme val="major"/>
    </font>
    <font>
      <b/>
      <sz val="11"/>
      <color rgb="FFFFFFFF"/>
      <name val="Verdana"/>
      <family val="2"/>
    </font>
    <font>
      <b/>
      <sz val="10"/>
      <name val="Verdana"/>
      <family val="2"/>
    </font>
    <font>
      <sz val="11"/>
      <color theme="1"/>
      <name val="Verdana"/>
      <family val="2"/>
    </font>
    <font>
      <b/>
      <sz val="8"/>
      <color rgb="FFFFFFFF"/>
      <name val="Verdana"/>
      <family val="2"/>
    </font>
    <font>
      <b/>
      <sz val="8"/>
      <name val="Verdana"/>
      <family val="2"/>
    </font>
    <font>
      <sz val="8"/>
      <name val="Verdana"/>
      <family val="2"/>
    </font>
    <font>
      <b/>
      <sz val="14"/>
      <color rgb="FFFFFFFF"/>
      <name val="Verdana"/>
      <family val="2"/>
    </font>
    <font>
      <b/>
      <sz val="13"/>
      <name val="Verdana"/>
      <family val="2"/>
    </font>
    <font>
      <sz val="10"/>
      <color rgb="FFFFFFFF"/>
      <name val="Verdana"/>
      <family val="2"/>
    </font>
    <font>
      <sz val="9"/>
      <name val="Verdana"/>
      <family val="2"/>
    </font>
    <font>
      <b/>
      <sz val="10"/>
      <color theme="1" tint="0.499984740745262"/>
      <name val="Verdana"/>
      <family val="2"/>
    </font>
    <font>
      <b/>
      <sz val="10"/>
      <color rgb="FFFFFFFF"/>
      <name val="Verdana"/>
      <family val="2"/>
    </font>
    <font>
      <b/>
      <sz val="10"/>
      <color theme="0"/>
      <name val="Verdana"/>
      <family val="2"/>
    </font>
    <font>
      <sz val="10"/>
      <name val="Verdana"/>
      <family val="2"/>
    </font>
    <font>
      <sz val="11"/>
      <color rgb="FFFFFFFF"/>
      <name val="Verdana"/>
      <family val="2"/>
    </font>
    <font>
      <b/>
      <sz val="10"/>
      <color rgb="FF108670"/>
      <name val="Verdana"/>
      <family val="2"/>
    </font>
    <font>
      <b/>
      <sz val="10"/>
      <color rgb="FFB7293C"/>
      <name val="Verdana"/>
      <family val="2"/>
    </font>
    <font>
      <b/>
      <sz val="10"/>
      <color rgb="FF0B1B34"/>
      <name val="Verdana"/>
      <family val="2"/>
    </font>
    <font>
      <sz val="11"/>
      <color rgb="FF0B1B34"/>
      <name val="Verdana"/>
      <family val="2"/>
    </font>
    <font>
      <sz val="10"/>
      <color rgb="FF0B1B34"/>
      <name val="Verdana"/>
      <family val="2"/>
    </font>
    <font>
      <b/>
      <sz val="14"/>
      <color rgb="FF0B1B34"/>
      <name val="Verdana"/>
      <family val="2"/>
    </font>
    <font>
      <b/>
      <sz val="11"/>
      <color rgb="FF0B1B34"/>
      <name val="Verdana"/>
      <family val="2"/>
    </font>
    <font>
      <sz val="9"/>
      <color rgb="FF0B1B34"/>
      <name val="Verdana"/>
      <family val="2"/>
    </font>
    <font>
      <b/>
      <sz val="12"/>
      <color rgb="FFFFFFFF"/>
      <name val="Verdana"/>
      <family val="2"/>
    </font>
    <font>
      <sz val="11"/>
      <name val="Verdana"/>
      <family val="2"/>
    </font>
    <font>
      <b/>
      <sz val="9"/>
      <color rgb="FFFFFFFF"/>
      <name val="Verdana"/>
      <family val="2"/>
    </font>
    <font>
      <u/>
      <sz val="11"/>
      <color theme="10"/>
      <name val="Calibri"/>
      <family val="2"/>
      <scheme val="minor"/>
    </font>
    <font>
      <u/>
      <sz val="11"/>
      <color theme="11"/>
      <name val="Calibri"/>
      <family val="2"/>
      <scheme val="minor"/>
    </font>
    <font>
      <sz val="8"/>
      <name val="Calibri"/>
      <family val="2"/>
      <scheme val="minor"/>
    </font>
    <font>
      <b/>
      <sz val="10"/>
      <color theme="1"/>
      <name val="Verdana"/>
      <family val="2"/>
    </font>
    <font>
      <b/>
      <sz val="11"/>
      <color theme="1"/>
      <name val="Calibri"/>
      <family val="2"/>
      <scheme val="minor"/>
    </font>
    <font>
      <u/>
      <sz val="11"/>
      <color theme="10"/>
      <name val="Verdana"/>
      <family val="2"/>
    </font>
    <font>
      <sz val="8"/>
      <color theme="1"/>
      <name val="Verdana"/>
      <family val="2"/>
    </font>
    <font>
      <sz val="11"/>
      <color theme="1"/>
      <name val="Calibri"/>
      <family val="2"/>
      <scheme val="minor"/>
    </font>
    <font>
      <sz val="11"/>
      <color rgb="FFE3EBF2"/>
      <name val="Calibri"/>
      <family val="2"/>
      <scheme val="minor"/>
    </font>
    <font>
      <sz val="9"/>
      <color rgb="FFFFFFFF"/>
      <name val="Verdana"/>
      <family val="2"/>
    </font>
    <font>
      <b/>
      <sz val="8"/>
      <color theme="0"/>
      <name val="Verdana"/>
      <family val="2"/>
    </font>
    <font>
      <sz val="8"/>
      <color rgb="FFFFFFFF"/>
      <name val="Verdana"/>
      <family val="2"/>
    </font>
    <font>
      <sz val="8"/>
      <color theme="1"/>
      <name val="Calibri"/>
      <family val="2"/>
      <scheme val="minor"/>
    </font>
    <font>
      <sz val="11"/>
      <name val="Calibri"/>
      <family val="2"/>
      <scheme val="minor"/>
    </font>
    <font>
      <sz val="10"/>
      <color theme="0"/>
      <name val="Verdana"/>
      <family val="2"/>
    </font>
    <font>
      <sz val="14"/>
      <color rgb="FFFFFFFF"/>
      <name val="Verdana"/>
      <family val="2"/>
    </font>
    <font>
      <u/>
      <sz val="8"/>
      <name val="Verdana"/>
      <family val="2"/>
    </font>
    <font>
      <sz val="11"/>
      <color theme="0"/>
      <name val="Calibri"/>
      <family val="2"/>
      <scheme val="minor"/>
    </font>
    <font>
      <b/>
      <sz val="8"/>
      <color theme="1"/>
      <name val="Verdana"/>
      <family val="2"/>
    </font>
    <font>
      <b/>
      <sz val="11"/>
      <color theme="0"/>
      <name val="Calibri"/>
      <family val="2"/>
      <scheme val="minor"/>
    </font>
    <font>
      <sz val="11"/>
      <color rgb="FF0B1B34"/>
      <name val="Calibri"/>
      <family val="2"/>
      <scheme val="minor"/>
    </font>
    <font>
      <b/>
      <sz val="10"/>
      <color theme="0"/>
      <name val="Calibri"/>
      <family val="2"/>
      <scheme val="minor"/>
    </font>
    <font>
      <sz val="9"/>
      <color theme="1"/>
      <name val="Calibri"/>
      <family val="2"/>
      <scheme val="minor"/>
    </font>
    <font>
      <sz val="9"/>
      <color indexed="81"/>
      <name val="Tahoma"/>
      <family val="2"/>
    </font>
    <font>
      <b/>
      <sz val="9"/>
      <color indexed="81"/>
      <name val="Tahoma"/>
      <family val="2"/>
    </font>
    <font>
      <sz val="14"/>
      <color theme="0"/>
      <name val="Calibri"/>
      <family val="2"/>
      <scheme val="minor"/>
    </font>
    <font>
      <sz val="14"/>
      <color theme="1"/>
      <name val="Calibri"/>
      <family val="2"/>
      <scheme val="minor"/>
    </font>
    <font>
      <sz val="9"/>
      <color rgb="FF000000"/>
      <name val="Verdana"/>
      <family val="2"/>
    </font>
    <font>
      <sz val="9"/>
      <color theme="1"/>
      <name val="Verdana"/>
      <family val="2"/>
    </font>
    <font>
      <b/>
      <sz val="9"/>
      <color theme="1"/>
      <name val="Verdana"/>
      <family val="2"/>
    </font>
    <font>
      <b/>
      <sz val="9"/>
      <color rgb="FF0B1B34"/>
      <name val="Verdana"/>
      <family val="2"/>
    </font>
    <font>
      <b/>
      <sz val="10"/>
      <color theme="9" tint="-0.249977111117893"/>
      <name val="Verdana"/>
      <family val="2"/>
    </font>
    <font>
      <b/>
      <sz val="10"/>
      <color rgb="FFC00000"/>
      <name val="Verdana"/>
      <family val="2"/>
    </font>
    <font>
      <sz val="11"/>
      <color theme="3" tint="-0.499984740745262"/>
      <name val="Calibri"/>
      <family val="2"/>
      <scheme val="minor"/>
    </font>
    <font>
      <sz val="11"/>
      <color rgb="FF212121"/>
      <name val="Verdana"/>
      <family val="2"/>
    </font>
    <font>
      <b/>
      <sz val="11"/>
      <color rgb="FF212121"/>
      <name val="Verdana"/>
      <family val="2"/>
    </font>
    <font>
      <sz val="10"/>
      <color rgb="FF000000"/>
      <name val="Tahoma"/>
      <family val="2"/>
    </font>
    <font>
      <b/>
      <sz val="10"/>
      <color rgb="FF000000"/>
      <name val="Tahoma"/>
      <family val="2"/>
    </font>
    <font>
      <b/>
      <sz val="12"/>
      <color rgb="FFB7293C"/>
      <name val="Calibri"/>
      <family val="2"/>
      <scheme val="minor"/>
    </font>
    <font>
      <sz val="10"/>
      <name val="Arial"/>
      <family val="2"/>
    </font>
    <font>
      <sz val="10"/>
      <color rgb="FFC678DD"/>
      <name val="Verdana"/>
      <family val="2"/>
    </font>
    <font>
      <b/>
      <sz val="12"/>
      <name val="Verdana"/>
      <family val="2"/>
    </font>
    <font>
      <sz val="10"/>
      <name val="Menlo"/>
      <family val="2"/>
    </font>
    <font>
      <sz val="8"/>
      <color rgb="FF000000"/>
      <name val="Verdana"/>
      <family val="2"/>
    </font>
  </fonts>
  <fills count="19">
    <fill>
      <patternFill patternType="none"/>
    </fill>
    <fill>
      <patternFill patternType="gray125"/>
    </fill>
    <fill>
      <patternFill patternType="solid">
        <fgColor rgb="FFEEEEEE"/>
        <bgColor rgb="FFFFFFFF"/>
      </patternFill>
    </fill>
    <fill>
      <patternFill patternType="solid">
        <fgColor rgb="FFFFFFFF"/>
        <bgColor rgb="FFFFFFCC"/>
      </patternFill>
    </fill>
    <fill>
      <patternFill patternType="solid">
        <fgColor rgb="FF31486E"/>
        <bgColor rgb="FFDE1B3E"/>
      </patternFill>
    </fill>
    <fill>
      <patternFill patternType="solid">
        <fgColor rgb="FFB7293C"/>
        <bgColor indexed="64"/>
      </patternFill>
    </fill>
    <fill>
      <patternFill patternType="solid">
        <fgColor rgb="FF108670"/>
        <bgColor indexed="64"/>
      </patternFill>
    </fill>
    <fill>
      <patternFill patternType="solid">
        <fgColor rgb="FF31486E"/>
        <bgColor indexed="64"/>
      </patternFill>
    </fill>
    <fill>
      <patternFill patternType="solid">
        <fgColor rgb="FF31486E"/>
        <bgColor rgb="FF0066CC"/>
      </patternFill>
    </fill>
    <fill>
      <patternFill patternType="solid">
        <fgColor rgb="FF31486E"/>
        <bgColor rgb="FF2D77D0"/>
      </patternFill>
    </fill>
    <fill>
      <patternFill patternType="solid">
        <fgColor rgb="FFE3EBF2"/>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rgb="FFC00000"/>
        <bgColor indexed="64"/>
      </patternFill>
    </fill>
    <fill>
      <patternFill patternType="solid">
        <fgColor theme="2"/>
        <bgColor indexed="64"/>
      </patternFill>
    </fill>
    <fill>
      <patternFill patternType="solid">
        <fgColor rgb="FF70AD47"/>
        <bgColor rgb="FF000000"/>
      </patternFill>
    </fill>
    <fill>
      <patternFill patternType="solid">
        <fgColor rgb="FFF2F2F2"/>
        <bgColor rgb="FF000000"/>
      </patternFill>
    </fill>
    <fill>
      <patternFill patternType="solid">
        <fgColor rgb="FFC00000"/>
        <bgColor rgb="FF000000"/>
      </patternFill>
    </fill>
    <fill>
      <patternFill patternType="solid">
        <fgColor rgb="FFEDEDED"/>
        <bgColor rgb="FF000000"/>
      </patternFill>
    </fill>
  </fills>
  <borders count="47">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medium">
        <color auto="1"/>
      </left>
      <right style="hair">
        <color auto="1"/>
      </right>
      <top style="hair">
        <color auto="1"/>
      </top>
      <bottom style="hair">
        <color auto="1"/>
      </bottom>
      <diagonal/>
    </border>
    <border>
      <left/>
      <right/>
      <top/>
      <bottom style="thin">
        <color auto="1"/>
      </bottom>
      <diagonal/>
    </border>
    <border>
      <left style="medium">
        <color auto="1"/>
      </left>
      <right/>
      <top style="hair">
        <color auto="1"/>
      </top>
      <bottom/>
      <diagonal/>
    </border>
    <border>
      <left/>
      <right/>
      <top style="hair">
        <color auto="1"/>
      </top>
      <bottom/>
      <diagonal/>
    </border>
    <border>
      <left/>
      <right/>
      <top style="thin">
        <color auto="1"/>
      </top>
      <bottom style="thin">
        <color auto="1"/>
      </bottom>
      <diagonal/>
    </border>
    <border>
      <left/>
      <right style="hair">
        <color auto="1"/>
      </right>
      <top/>
      <bottom/>
      <diagonal/>
    </border>
    <border>
      <left/>
      <right/>
      <top style="thin">
        <color rgb="FF31486E"/>
      </top>
      <bottom/>
      <diagonal/>
    </border>
    <border>
      <left/>
      <right/>
      <top style="thin">
        <color theme="0"/>
      </top>
      <bottom style="thin">
        <color rgb="FF31486E"/>
      </bottom>
      <diagonal/>
    </border>
    <border>
      <left style="medium">
        <color auto="1"/>
      </left>
      <right/>
      <top/>
      <bottom style="thin">
        <color rgb="FF31486E"/>
      </bottom>
      <diagonal/>
    </border>
    <border>
      <left/>
      <right/>
      <top/>
      <bottom style="thin">
        <color rgb="FF31486E"/>
      </bottom>
      <diagonal/>
    </border>
    <border>
      <left/>
      <right style="thin">
        <color rgb="FF31486E"/>
      </right>
      <top style="hair">
        <color auto="1"/>
      </top>
      <bottom/>
      <diagonal/>
    </border>
    <border>
      <left/>
      <right style="thin">
        <color rgb="FF31486E"/>
      </right>
      <top/>
      <bottom/>
      <diagonal/>
    </border>
    <border>
      <left/>
      <right style="thin">
        <color rgb="FF31486E"/>
      </right>
      <top/>
      <bottom style="thin">
        <color rgb="FF31486E"/>
      </bottom>
      <diagonal/>
    </border>
    <border>
      <left style="hair">
        <color auto="1"/>
      </left>
      <right style="thin">
        <color rgb="FF31486E"/>
      </right>
      <top style="hair">
        <color auto="1"/>
      </top>
      <bottom style="hair">
        <color auto="1"/>
      </bottom>
      <diagonal/>
    </border>
    <border>
      <left style="thin">
        <color rgb="FF31486E"/>
      </left>
      <right/>
      <top style="thin">
        <color rgb="FF31486E"/>
      </top>
      <bottom/>
      <diagonal/>
    </border>
    <border>
      <left/>
      <right style="thin">
        <color rgb="FF31486E"/>
      </right>
      <top style="thin">
        <color rgb="FF31486E"/>
      </top>
      <bottom/>
      <diagonal/>
    </border>
    <border>
      <left style="thin">
        <color rgb="FF31486E"/>
      </left>
      <right style="hair">
        <color auto="1"/>
      </right>
      <top style="hair">
        <color auto="1"/>
      </top>
      <bottom style="hair">
        <color auto="1"/>
      </bottom>
      <diagonal/>
    </border>
    <border>
      <left style="thin">
        <color rgb="FF31486E"/>
      </left>
      <right style="hair">
        <color auto="1"/>
      </right>
      <top style="hair">
        <color auto="1"/>
      </top>
      <bottom style="thin">
        <color rgb="FF31486E"/>
      </bottom>
      <diagonal/>
    </border>
    <border>
      <left style="hair">
        <color auto="1"/>
      </left>
      <right style="hair">
        <color auto="1"/>
      </right>
      <top style="hair">
        <color auto="1"/>
      </top>
      <bottom style="thin">
        <color rgb="FF31486E"/>
      </bottom>
      <diagonal/>
    </border>
    <border>
      <left style="hair">
        <color auto="1"/>
      </left>
      <right style="thin">
        <color rgb="FF31486E"/>
      </right>
      <top style="hair">
        <color auto="1"/>
      </top>
      <bottom style="thin">
        <color rgb="FF31486E"/>
      </bottom>
      <diagonal/>
    </border>
    <border>
      <left style="thin">
        <color rgb="FF31486E"/>
      </left>
      <right/>
      <top/>
      <bottom/>
      <diagonal/>
    </border>
    <border>
      <left/>
      <right style="thin">
        <color rgb="FF31486E"/>
      </right>
      <top/>
      <bottom style="thin">
        <color auto="1"/>
      </bottom>
      <diagonal/>
    </border>
    <border>
      <left style="thin">
        <color rgb="FF31486E"/>
      </left>
      <right/>
      <top/>
      <bottom style="thin">
        <color rgb="FF31486E"/>
      </bottom>
      <diagonal/>
    </border>
    <border>
      <left/>
      <right style="thin">
        <color theme="2"/>
      </right>
      <top style="thin">
        <color theme="2"/>
      </top>
      <bottom style="thin">
        <color theme="2"/>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style="thin">
        <color auto="1"/>
      </top>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rgb="FF31486E"/>
      </right>
      <top style="hair">
        <color auto="1"/>
      </top>
      <bottom/>
      <diagonal/>
    </border>
    <border>
      <left style="thin">
        <color indexed="64"/>
      </left>
      <right/>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auto="1"/>
      </left>
      <right/>
      <top/>
      <bottom/>
      <diagonal/>
    </border>
    <border>
      <left style="thin">
        <color rgb="FF31486E"/>
      </left>
      <right style="hair">
        <color auto="1"/>
      </right>
      <top style="hair">
        <color auto="1"/>
      </top>
      <bottom/>
      <diagonal/>
    </border>
    <border>
      <left style="thin">
        <color indexed="64"/>
      </left>
      <right style="thin">
        <color theme="2"/>
      </right>
      <top style="thin">
        <color theme="2"/>
      </top>
      <bottom style="thin">
        <color theme="2"/>
      </bottom>
      <diagonal/>
    </border>
    <border>
      <left style="hair">
        <color auto="1"/>
      </left>
      <right style="hair">
        <color auto="1"/>
      </right>
      <top/>
      <bottom/>
      <diagonal/>
    </border>
  </borders>
  <cellStyleXfs count="12">
    <xf numFmtId="0" fontId="0" fillId="0" borderId="0"/>
    <xf numFmtId="0" fontId="1" fillId="0" borderId="0" applyNumberFormat="0" applyFill="0" applyBorder="0" applyAlignment="0" applyProtection="0"/>
    <xf numFmtId="0" fontId="2" fillId="2" borderId="0" applyBorder="0" applyAlignment="0" applyProtection="0"/>
    <xf numFmtId="0" fontId="5" fillId="0" borderId="0" applyNumberFormat="0" applyFill="0" applyBorder="0" applyAlignment="0" applyProtection="0"/>
    <xf numFmtId="0" fontId="6" fillId="4" borderId="0">
      <alignment horizontal="center" vertical="center" wrapText="1"/>
    </xf>
    <xf numFmtId="0" fontId="24" fillId="0" borderId="1">
      <alignment vertical="center" wrapText="1"/>
    </xf>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7" fillId="0" borderId="0" applyNumberFormat="0" applyFill="0" applyBorder="0" applyAlignment="0" applyProtection="0"/>
    <xf numFmtId="9" fontId="39" fillId="0" borderId="0" applyFont="0" applyFill="0" applyBorder="0" applyAlignment="0" applyProtection="0"/>
  </cellStyleXfs>
  <cellXfs count="287">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xf>
    <xf numFmtId="0" fontId="3" fillId="0" borderId="0" xfId="0" applyFont="1"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13" fillId="0" borderId="3" xfId="0" applyFont="1" applyBorder="1" applyAlignment="1">
      <alignment horizontal="center"/>
    </xf>
    <xf numFmtId="0" fontId="13" fillId="2" borderId="1" xfId="0" applyFont="1" applyFill="1" applyBorder="1" applyAlignment="1">
      <alignment horizontal="center"/>
    </xf>
    <xf numFmtId="0" fontId="11" fillId="0" borderId="0" xfId="0" applyFont="1" applyAlignment="1">
      <alignment horizontal="center" wrapText="1"/>
    </xf>
    <xf numFmtId="0" fontId="11" fillId="0" borderId="1" xfId="0" applyFont="1" applyBorder="1" applyAlignment="1">
      <alignment horizontal="left" vertical="center" wrapText="1"/>
    </xf>
    <xf numFmtId="0" fontId="19" fillId="0" borderId="0" xfId="0" applyFont="1"/>
    <xf numFmtId="0" fontId="19" fillId="0" borderId="0" xfId="0" applyFont="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right"/>
    </xf>
    <xf numFmtId="2" fontId="7" fillId="0" borderId="0" xfId="0" applyNumberFormat="1" applyFont="1" applyAlignment="1">
      <alignment horizontal="center"/>
    </xf>
    <xf numFmtId="10" fontId="19" fillId="0" borderId="0" xfId="0" applyNumberFormat="1" applyFont="1" applyAlignment="1">
      <alignment horizontal="center"/>
    </xf>
    <xf numFmtId="0" fontId="6" fillId="4" borderId="0" xfId="4">
      <alignment horizontal="center" vertical="center" wrapText="1"/>
    </xf>
    <xf numFmtId="0" fontId="13" fillId="2" borderId="16" xfId="0" applyFont="1" applyFill="1" applyBorder="1" applyAlignment="1">
      <alignment horizontal="center"/>
    </xf>
    <xf numFmtId="0" fontId="20" fillId="4" borderId="23" xfId="4" applyFont="1" applyBorder="1" applyAlignment="1">
      <alignment horizontal="left" vertical="center" wrapText="1"/>
    </xf>
    <xf numFmtId="0" fontId="20" fillId="4" borderId="9" xfId="4" applyFont="1" applyBorder="1" applyAlignment="1">
      <alignment horizontal="right" wrapText="1"/>
    </xf>
    <xf numFmtId="0" fontId="20" fillId="4" borderId="18" xfId="4" applyFont="1" applyBorder="1" applyAlignment="1">
      <alignment horizontal="right" wrapText="1"/>
    </xf>
    <xf numFmtId="0" fontId="7" fillId="0" borderId="19" xfId="0" applyFont="1" applyBorder="1" applyAlignment="1">
      <alignment horizontal="center"/>
    </xf>
    <xf numFmtId="0" fontId="23" fillId="2" borderId="19" xfId="0" applyFont="1" applyFill="1" applyBorder="1" applyAlignment="1">
      <alignment horizontal="center"/>
    </xf>
    <xf numFmtId="0" fontId="23" fillId="2" borderId="20" xfId="0" applyFont="1" applyFill="1" applyBorder="1" applyAlignment="1">
      <alignment horizontal="center"/>
    </xf>
    <xf numFmtId="0" fontId="23" fillId="2" borderId="1" xfId="0" applyFont="1" applyFill="1" applyBorder="1" applyAlignment="1">
      <alignment horizontal="center"/>
    </xf>
    <xf numFmtId="0" fontId="23" fillId="2" borderId="16" xfId="0" applyFont="1" applyFill="1" applyBorder="1" applyAlignment="1">
      <alignment horizontal="center"/>
    </xf>
    <xf numFmtId="0" fontId="17" fillId="3" borderId="19" xfId="0" applyFont="1" applyFill="1" applyBorder="1" applyAlignment="1">
      <alignment horizontal="center"/>
    </xf>
    <xf numFmtId="0" fontId="21" fillId="0" borderId="1" xfId="0" applyFont="1" applyBorder="1" applyAlignment="1">
      <alignment horizontal="center"/>
    </xf>
    <xf numFmtId="0" fontId="22" fillId="0" borderId="16" xfId="0" applyFont="1" applyBorder="1" applyAlignment="1">
      <alignment horizontal="center"/>
    </xf>
    <xf numFmtId="0" fontId="25" fillId="2" borderId="20" xfId="0" applyFont="1" applyFill="1" applyBorder="1" applyAlignment="1">
      <alignment horizontal="right"/>
    </xf>
    <xf numFmtId="0" fontId="21" fillId="0" borderId="21" xfId="0" applyFont="1" applyBorder="1" applyAlignment="1">
      <alignment horizontal="center"/>
    </xf>
    <xf numFmtId="0" fontId="22" fillId="0" borderId="22" xfId="0" applyFont="1" applyBorder="1" applyAlignment="1">
      <alignment horizontal="center"/>
    </xf>
    <xf numFmtId="0" fontId="31" fillId="8" borderId="1" xfId="1" applyFont="1" applyFill="1" applyBorder="1" applyAlignment="1">
      <alignment horizontal="center" vertical="center" textRotation="90" wrapText="1"/>
    </xf>
    <xf numFmtId="0" fontId="31" fillId="8" borderId="1" xfId="1" applyFont="1" applyFill="1" applyBorder="1" applyAlignment="1">
      <alignment horizontal="center" vertical="center" wrapText="1"/>
    </xf>
    <xf numFmtId="0" fontId="23" fillId="0" borderId="1" xfId="5" applyFont="1" applyAlignment="1">
      <alignment horizontal="left" vertical="center" wrapText="1" indent="1"/>
    </xf>
    <xf numFmtId="0" fontId="0" fillId="10" borderId="28" xfId="0" applyFill="1" applyBorder="1" applyAlignment="1">
      <alignment horizontal="left" vertical="center" wrapText="1"/>
    </xf>
    <xf numFmtId="0" fontId="38" fillId="0" borderId="1" xfId="0" applyFont="1" applyBorder="1" applyAlignment="1">
      <alignment horizontal="left" vertical="center" wrapText="1"/>
    </xf>
    <xf numFmtId="0" fontId="11" fillId="0" borderId="27" xfId="0" applyFont="1" applyBorder="1" applyAlignment="1">
      <alignment horizontal="left" vertical="center" wrapText="1"/>
    </xf>
    <xf numFmtId="0" fontId="38" fillId="0" borderId="1" xfId="0" applyFont="1" applyBorder="1"/>
    <xf numFmtId="0" fontId="38" fillId="0" borderId="0" xfId="0" applyFont="1" applyAlignment="1">
      <alignment wrapText="1"/>
    </xf>
    <xf numFmtId="10" fontId="7" fillId="0" borderId="1" xfId="0" applyNumberFormat="1" applyFont="1" applyBorder="1" applyAlignment="1">
      <alignment horizontal="center"/>
    </xf>
    <xf numFmtId="10" fontId="18" fillId="6" borderId="1" xfId="0" applyNumberFormat="1" applyFont="1" applyFill="1" applyBorder="1" applyAlignment="1">
      <alignment horizontal="center"/>
    </xf>
    <xf numFmtId="10" fontId="18" fillId="5" borderId="16" xfId="0" applyNumberFormat="1" applyFont="1" applyFill="1" applyBorder="1" applyAlignment="1">
      <alignment horizontal="center"/>
    </xf>
    <xf numFmtId="10" fontId="21" fillId="0" borderId="1" xfId="0" applyNumberFormat="1" applyFont="1" applyBorder="1" applyAlignment="1">
      <alignment horizontal="center"/>
    </xf>
    <xf numFmtId="10" fontId="22" fillId="0" borderId="16" xfId="0" applyNumberFormat="1" applyFont="1" applyBorder="1" applyAlignment="1">
      <alignment horizontal="center"/>
    </xf>
    <xf numFmtId="10" fontId="21" fillId="0" borderId="21" xfId="0" applyNumberFormat="1" applyFont="1" applyBorder="1" applyAlignment="1">
      <alignment horizontal="center"/>
    </xf>
    <xf numFmtId="10" fontId="22" fillId="0" borderId="22" xfId="0" applyNumberFormat="1" applyFont="1" applyBorder="1" applyAlignment="1">
      <alignment horizontal="center"/>
    </xf>
    <xf numFmtId="10" fontId="0" fillId="0" borderId="0" xfId="11" applyNumberFormat="1" applyFont="1"/>
    <xf numFmtId="0" fontId="21" fillId="0" borderId="4" xfId="0" applyFont="1" applyBorder="1" applyAlignment="1">
      <alignment horizontal="center" vertical="center"/>
    </xf>
    <xf numFmtId="0" fontId="22" fillId="0" borderId="4" xfId="0" applyFont="1" applyBorder="1" applyAlignment="1">
      <alignment horizontal="center" vertical="center"/>
    </xf>
    <xf numFmtId="0" fontId="16" fillId="0" borderId="4" xfId="0" applyFont="1" applyBorder="1" applyAlignment="1">
      <alignment horizontal="center" vertical="center"/>
    </xf>
    <xf numFmtId="10" fontId="7" fillId="0" borderId="24" xfId="0" applyNumberFormat="1" applyFont="1" applyBorder="1" applyAlignment="1">
      <alignment horizontal="center"/>
    </xf>
    <xf numFmtId="0" fontId="36" fillId="0" borderId="0" xfId="0" applyFont="1"/>
    <xf numFmtId="0" fontId="40" fillId="10" borderId="8" xfId="0" applyFont="1" applyFill="1" applyBorder="1" applyAlignment="1">
      <alignment horizontal="left" vertical="center" wrapText="1"/>
    </xf>
    <xf numFmtId="0" fontId="44" fillId="0" borderId="0" xfId="0" applyFont="1"/>
    <xf numFmtId="0" fontId="44" fillId="0" borderId="0" xfId="0" applyFont="1"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43" fillId="8"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1" xfId="1" applyFont="1" applyFill="1" applyBorder="1" applyAlignment="1">
      <alignment horizontal="left" vertical="center" wrapText="1"/>
    </xf>
    <xf numFmtId="0" fontId="36" fillId="0" borderId="0" xfId="0" applyFont="1" applyAlignment="1">
      <alignment horizontal="left" vertical="center" wrapText="1"/>
    </xf>
    <xf numFmtId="0" fontId="45" fillId="0" borderId="0" xfId="0" applyFont="1" applyAlignment="1">
      <alignment horizontal="center" wrapText="1"/>
    </xf>
    <xf numFmtId="0" fontId="30" fillId="0" borderId="0" xfId="0" applyFont="1" applyAlignment="1">
      <alignment horizontal="center" wrapText="1"/>
    </xf>
    <xf numFmtId="0" fontId="11" fillId="0" borderId="0" xfId="4" applyFont="1" applyFill="1">
      <alignment horizontal="center" vertical="center" wrapText="1"/>
    </xf>
    <xf numFmtId="0" fontId="43" fillId="4" borderId="0" xfId="4" applyFont="1">
      <alignment horizontal="center" vertical="center" wrapText="1"/>
    </xf>
    <xf numFmtId="0" fontId="11" fillId="0" borderId="0" xfId="4" applyFont="1" applyFill="1" applyAlignment="1">
      <alignment horizontal="left" vertical="center" wrapText="1"/>
    </xf>
    <xf numFmtId="0" fontId="4" fillId="0" borderId="0" xfId="0" applyFont="1" applyAlignment="1">
      <alignment horizontal="left" wrapText="1"/>
    </xf>
    <xf numFmtId="0" fontId="44" fillId="0" borderId="0" xfId="0" applyFont="1" applyAlignment="1">
      <alignment horizontal="center" wrapText="1"/>
    </xf>
    <xf numFmtId="0" fontId="38" fillId="0" borderId="0" xfId="0" applyFont="1" applyAlignment="1">
      <alignment horizontal="left" vertical="center" wrapText="1"/>
    </xf>
    <xf numFmtId="0" fontId="0" fillId="12" borderId="0" xfId="0" applyFill="1" applyAlignment="1">
      <alignment horizontal="left"/>
    </xf>
    <xf numFmtId="0" fontId="11" fillId="0" borderId="0" xfId="0" applyFont="1" applyAlignment="1">
      <alignment horizontal="left" vertical="center" wrapText="1"/>
    </xf>
    <xf numFmtId="0" fontId="9" fillId="8" borderId="1" xfId="1" applyFont="1" applyFill="1" applyBorder="1" applyAlignment="1">
      <alignment horizontal="center" vertical="center" wrapText="1"/>
    </xf>
    <xf numFmtId="0" fontId="38" fillId="0" borderId="0" xfId="0" applyFont="1" applyAlignment="1">
      <alignment horizontal="left"/>
    </xf>
    <xf numFmtId="0" fontId="11" fillId="0" borderId="0" xfId="0" applyFont="1" applyAlignment="1">
      <alignment horizontal="left" vertical="top" wrapText="1"/>
    </xf>
    <xf numFmtId="0" fontId="41" fillId="4" borderId="0" xfId="4" applyFont="1" applyAlignment="1">
      <alignment vertical="center" wrapText="1"/>
    </xf>
    <xf numFmtId="0" fontId="23" fillId="10" borderId="0" xfId="0" applyFont="1" applyFill="1" applyAlignment="1">
      <alignment vertical="top" wrapText="1"/>
    </xf>
    <xf numFmtId="0" fontId="35" fillId="10" borderId="2" xfId="0" applyFont="1" applyFill="1" applyBorder="1" applyAlignment="1">
      <alignment vertical="top" wrapText="1"/>
    </xf>
    <xf numFmtId="0" fontId="23" fillId="10" borderId="0" xfId="0" applyFont="1" applyFill="1" applyAlignment="1">
      <alignment horizontal="left" vertical="top" wrapText="1"/>
    </xf>
    <xf numFmtId="0" fontId="35" fillId="10" borderId="2" xfId="0" applyFont="1" applyFill="1" applyBorder="1" applyAlignment="1">
      <alignment horizontal="left" vertical="top" wrapText="1"/>
    </xf>
    <xf numFmtId="0" fontId="12" fillId="4" borderId="0" xfId="1" applyFont="1" applyFill="1" applyAlignment="1">
      <alignment vertical="center" wrapText="1"/>
    </xf>
    <xf numFmtId="0" fontId="29" fillId="4" borderId="0" xfId="4" applyFont="1" applyAlignment="1">
      <alignment vertical="center" wrapText="1"/>
    </xf>
    <xf numFmtId="0" fontId="13" fillId="2" borderId="32" xfId="0" applyFont="1" applyFill="1" applyBorder="1" applyAlignment="1">
      <alignment horizontal="center"/>
    </xf>
    <xf numFmtId="10" fontId="18" fillId="6" borderId="33" xfId="0" applyNumberFormat="1" applyFont="1" applyFill="1" applyBorder="1" applyAlignment="1">
      <alignment horizontal="center"/>
    </xf>
    <xf numFmtId="10" fontId="18" fillId="5" borderId="34" xfId="0" applyNumberFormat="1" applyFont="1" applyFill="1" applyBorder="1" applyAlignment="1">
      <alignment horizontal="center"/>
    </xf>
    <xf numFmtId="0" fontId="13" fillId="0" borderId="0" xfId="0" applyFont="1" applyAlignment="1">
      <alignment horizontal="center"/>
    </xf>
    <xf numFmtId="10" fontId="18" fillId="0" borderId="0" xfId="0" applyNumberFormat="1" applyFont="1" applyAlignment="1">
      <alignment horizontal="center"/>
    </xf>
    <xf numFmtId="10" fontId="52" fillId="0" borderId="14" xfId="0" applyNumberFormat="1" applyFont="1" applyBorder="1" applyAlignment="1">
      <alignment horizontal="center" vertical="center"/>
    </xf>
    <xf numFmtId="10" fontId="52" fillId="0" borderId="15" xfId="0" applyNumberFormat="1" applyFont="1" applyBorder="1" applyAlignment="1">
      <alignment horizontal="center" vertical="center"/>
    </xf>
    <xf numFmtId="0" fontId="20" fillId="0" borderId="0" xfId="4" applyFont="1" applyFill="1">
      <alignment horizontal="center" vertical="center" wrapText="1"/>
    </xf>
    <xf numFmtId="0" fontId="25" fillId="0" borderId="0" xfId="0" applyFont="1" applyAlignment="1">
      <alignment horizontal="left" vertical="top" wrapText="1"/>
    </xf>
    <xf numFmtId="0" fontId="49" fillId="12" borderId="0" xfId="0" applyFont="1" applyFill="1" applyAlignment="1">
      <alignment horizontal="center"/>
    </xf>
    <xf numFmtId="0" fontId="49" fillId="12" borderId="0" xfId="0" applyFont="1" applyFill="1"/>
    <xf numFmtId="0" fontId="0" fillId="7" borderId="0" xfId="0" applyFill="1" applyAlignment="1">
      <alignment horizontal="left"/>
    </xf>
    <xf numFmtId="0" fontId="51" fillId="12" borderId="0" xfId="0" applyFont="1" applyFill="1" applyAlignment="1">
      <alignment horizontal="center"/>
    </xf>
    <xf numFmtId="0" fontId="53" fillId="12" borderId="0" xfId="0" applyFont="1" applyFill="1"/>
    <xf numFmtId="0" fontId="0" fillId="0" borderId="0" xfId="0" applyAlignment="1">
      <alignment horizontal="center" vertical="center"/>
    </xf>
    <xf numFmtId="0" fontId="54" fillId="0" borderId="0" xfId="0" applyFont="1" applyAlignment="1">
      <alignment horizontal="center" vertical="center" wrapText="1"/>
    </xf>
    <xf numFmtId="0" fontId="42" fillId="4" borderId="10" xfId="4" applyFont="1" applyBorder="1" applyProtection="1">
      <alignment horizontal="center" vertical="center" wrapText="1"/>
      <protection locked="0"/>
    </xf>
    <xf numFmtId="0" fontId="9" fillId="4" borderId="0" xfId="4" applyFont="1" applyProtection="1">
      <alignment horizontal="center" vertical="center" wrapText="1"/>
      <protection locked="0"/>
    </xf>
    <xf numFmtId="0" fontId="43" fillId="4" borderId="8" xfId="4" applyFont="1" applyBorder="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top" wrapText="1"/>
      <protection locked="0"/>
    </xf>
    <xf numFmtId="0" fontId="43" fillId="4" borderId="0" xfId="4" applyFont="1" applyProtection="1">
      <alignment horizontal="center" vertical="center" wrapText="1"/>
      <protection locked="0"/>
    </xf>
    <xf numFmtId="0" fontId="11" fillId="0" borderId="0" xfId="0" applyFont="1" applyAlignment="1" applyProtection="1">
      <alignment horizontal="left" vertical="top" wrapText="1"/>
      <protection locked="0"/>
    </xf>
    <xf numFmtId="0" fontId="44" fillId="0" borderId="0" xfId="0" applyFont="1" applyProtection="1">
      <protection locked="0"/>
    </xf>
    <xf numFmtId="0" fontId="3" fillId="0" borderId="0" xfId="0" applyFont="1" applyAlignment="1" applyProtection="1">
      <alignment horizontal="center" vertical="center" wrapText="1"/>
      <protection locked="0"/>
    </xf>
    <xf numFmtId="0" fontId="38" fillId="0" borderId="0" xfId="0" applyFont="1" applyAlignment="1" applyProtection="1">
      <alignment horizontal="left" vertical="center" wrapText="1"/>
      <protection locked="0"/>
    </xf>
    <xf numFmtId="0" fontId="23" fillId="10" borderId="0" xfId="0" applyFont="1" applyFill="1" applyAlignment="1">
      <alignment horizontal="left" vertical="top"/>
    </xf>
    <xf numFmtId="0" fontId="31" fillId="8" borderId="1" xfId="1" applyFont="1" applyFill="1" applyBorder="1" applyAlignment="1">
      <alignment horizontal="center" vertical="center"/>
    </xf>
    <xf numFmtId="0" fontId="58" fillId="0" borderId="0" xfId="0" applyFont="1"/>
    <xf numFmtId="0" fontId="0" fillId="14" borderId="0" xfId="0" applyFill="1" applyAlignment="1">
      <alignment horizontal="center" wrapText="1"/>
    </xf>
    <xf numFmtId="0" fontId="0" fillId="14" borderId="0" xfId="0" applyFill="1"/>
    <xf numFmtId="0" fontId="0" fillId="14" borderId="0" xfId="0" applyFill="1" applyAlignment="1">
      <alignment horizontal="center"/>
    </xf>
    <xf numFmtId="0" fontId="7" fillId="11" borderId="0" xfId="0" applyFont="1" applyFill="1"/>
    <xf numFmtId="0" fontId="7" fillId="11" borderId="0" xfId="0" applyFont="1" applyFill="1" applyAlignment="1">
      <alignment horizontal="center"/>
    </xf>
    <xf numFmtId="0" fontId="19" fillId="0" borderId="0" xfId="0" applyFont="1" applyAlignment="1">
      <alignment horizontal="right"/>
    </xf>
    <xf numFmtId="10" fontId="19" fillId="0" borderId="0" xfId="0" applyNumberFormat="1" applyFont="1" applyAlignment="1">
      <alignment horizontal="right"/>
    </xf>
    <xf numFmtId="0" fontId="19" fillId="0" borderId="42" xfId="0" applyFont="1" applyBorder="1"/>
    <xf numFmtId="0" fontId="19" fillId="0" borderId="42" xfId="0" applyFont="1" applyBorder="1" applyAlignment="1">
      <alignment horizontal="right"/>
    </xf>
    <xf numFmtId="10" fontId="28" fillId="0" borderId="14" xfId="0" applyNumberFormat="1" applyFont="1" applyBorder="1" applyAlignment="1">
      <alignment horizontal="center" vertical="center"/>
    </xf>
    <xf numFmtId="10" fontId="28" fillId="0" borderId="15" xfId="0" applyNumberFormat="1" applyFont="1" applyBorder="1" applyAlignment="1">
      <alignment horizontal="center" vertical="center"/>
    </xf>
    <xf numFmtId="0" fontId="20" fillId="4" borderId="18" xfId="4" applyFont="1" applyBorder="1" applyAlignment="1">
      <alignment horizontal="center" wrapText="1"/>
    </xf>
    <xf numFmtId="0" fontId="7" fillId="2" borderId="3" xfId="0" applyFont="1" applyFill="1" applyBorder="1" applyAlignment="1">
      <alignment horizontal="center"/>
    </xf>
    <xf numFmtId="0" fontId="7" fillId="2" borderId="1" xfId="0" applyFont="1" applyFill="1" applyBorder="1" applyAlignment="1">
      <alignment horizontal="center"/>
    </xf>
    <xf numFmtId="0" fontId="7" fillId="2" borderId="16" xfId="0" applyFont="1" applyFill="1" applyBorder="1" applyAlignment="1">
      <alignment horizontal="center"/>
    </xf>
    <xf numFmtId="0" fontId="17" fillId="4" borderId="0" xfId="4" applyFont="1" applyAlignment="1">
      <alignment horizontal="center" vertical="top" wrapText="1"/>
    </xf>
    <xf numFmtId="0" fontId="49" fillId="12" borderId="0" xfId="0" applyFont="1" applyFill="1" applyAlignment="1">
      <alignment vertical="center"/>
    </xf>
    <xf numFmtId="0" fontId="10" fillId="0" borderId="1" xfId="0" applyFont="1" applyBorder="1" applyAlignment="1" applyProtection="1">
      <alignment horizontal="left" vertical="center" wrapText="1"/>
      <protection locked="0"/>
    </xf>
    <xf numFmtId="0" fontId="38" fillId="0" borderId="0" xfId="0" applyFont="1" applyAlignment="1" applyProtection="1">
      <alignment vertical="center" wrapText="1"/>
      <protection locked="0"/>
    </xf>
    <xf numFmtId="0" fontId="11" fillId="0" borderId="0" xfId="0" applyFont="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0" fillId="12" borderId="0" xfId="0" applyFill="1"/>
    <xf numFmtId="0" fontId="51" fillId="7" borderId="0" xfId="0" applyFont="1" applyFill="1" applyAlignment="1">
      <alignment horizontal="center"/>
    </xf>
    <xf numFmtId="0" fontId="0" fillId="0" borderId="0" xfId="0" applyAlignment="1">
      <alignment horizontal="left" wrapText="1"/>
    </xf>
    <xf numFmtId="0" fontId="0" fillId="10" borderId="0" xfId="0" applyFill="1" applyAlignment="1">
      <alignment horizontal="left" vertical="center" wrapText="1"/>
    </xf>
    <xf numFmtId="0" fontId="51" fillId="7" borderId="0" xfId="0" applyFont="1" applyFill="1" applyAlignment="1">
      <alignment horizontal="left" vertical="center" wrapText="1"/>
    </xf>
    <xf numFmtId="0" fontId="0" fillId="12" borderId="0" xfId="0" applyFill="1" applyAlignment="1">
      <alignment wrapText="1"/>
    </xf>
    <xf numFmtId="0" fontId="59" fillId="0" borderId="0" xfId="0" applyFont="1" applyAlignment="1">
      <alignment wrapText="1"/>
    </xf>
    <xf numFmtId="0" fontId="51" fillId="7" borderId="0" xfId="0" applyFont="1" applyFill="1" applyAlignment="1">
      <alignment horizontal="center" wrapText="1"/>
    </xf>
    <xf numFmtId="0" fontId="51" fillId="7" borderId="0" xfId="0" applyFont="1" applyFill="1"/>
    <xf numFmtId="0" fontId="0" fillId="10" borderId="0" xfId="0" applyFill="1" applyAlignment="1">
      <alignment horizontal="left" vertical="center"/>
    </xf>
    <xf numFmtId="0" fontId="51" fillId="7" borderId="43" xfId="0" applyFont="1" applyFill="1" applyBorder="1" applyAlignment="1">
      <alignment vertical="center" wrapText="1"/>
    </xf>
    <xf numFmtId="0" fontId="51" fillId="7" borderId="0" xfId="0" applyFont="1" applyFill="1" applyAlignment="1">
      <alignment vertical="center" wrapText="1"/>
    </xf>
    <xf numFmtId="0" fontId="60" fillId="0" borderId="1" xfId="0" applyFont="1" applyBorder="1" applyAlignment="1">
      <alignment horizontal="center" vertical="center" wrapText="1"/>
    </xf>
    <xf numFmtId="0" fontId="60" fillId="0" borderId="1" xfId="0" applyFont="1" applyBorder="1" applyAlignment="1">
      <alignment horizontal="left" vertical="center" wrapText="1"/>
    </xf>
    <xf numFmtId="0" fontId="60" fillId="0" borderId="0" xfId="0" applyFont="1" applyAlignment="1">
      <alignment horizontal="left" vertical="center" wrapText="1"/>
    </xf>
    <xf numFmtId="0" fontId="54" fillId="0" borderId="0" xfId="0" applyFont="1" applyAlignment="1">
      <alignment horizontal="left" vertical="center" wrapText="1"/>
    </xf>
    <xf numFmtId="0" fontId="62" fillId="10" borderId="0" xfId="0" applyFont="1" applyFill="1" applyAlignment="1">
      <alignment horizontal="center" vertical="top" wrapText="1"/>
    </xf>
    <xf numFmtId="0" fontId="61" fillId="10" borderId="2" xfId="0" applyFont="1" applyFill="1" applyBorder="1" applyAlignment="1">
      <alignment horizontal="center" vertical="top" wrapText="1"/>
    </xf>
    <xf numFmtId="0" fontId="60" fillId="0" borderId="0" xfId="0" applyFont="1" applyAlignment="1">
      <alignment horizontal="center" vertical="center" wrapText="1"/>
    </xf>
    <xf numFmtId="0" fontId="47" fillId="4" borderId="0" xfId="4" applyFont="1" applyAlignment="1">
      <alignment vertical="center" wrapText="1"/>
    </xf>
    <xf numFmtId="0" fontId="51" fillId="12" borderId="0" xfId="0" applyFont="1" applyFill="1" applyAlignment="1">
      <alignment horizontal="center" vertical="center"/>
    </xf>
    <xf numFmtId="0" fontId="0" fillId="0" borderId="0" xfId="0" applyAlignment="1">
      <alignment vertical="center" wrapText="1"/>
    </xf>
    <xf numFmtId="0" fontId="14" fillId="4" borderId="0" xfId="4" applyFont="1">
      <alignment horizontal="center" vertical="center" wrapText="1"/>
    </xf>
    <xf numFmtId="0" fontId="28" fillId="0" borderId="5" xfId="0" applyFont="1" applyBorder="1" applyAlignment="1">
      <alignment vertical="top" wrapText="1"/>
    </xf>
    <xf numFmtId="0" fontId="25" fillId="0" borderId="6" xfId="0" applyFont="1" applyBorder="1" applyAlignment="1">
      <alignment vertical="top" wrapText="1"/>
    </xf>
    <xf numFmtId="0" fontId="25" fillId="0" borderId="13" xfId="0" applyFont="1" applyBorder="1" applyAlignment="1">
      <alignment vertical="top" wrapText="1"/>
    </xf>
    <xf numFmtId="0" fontId="25" fillId="0" borderId="11" xfId="0" applyFont="1" applyBorder="1" applyAlignment="1">
      <alignment vertical="top" wrapText="1"/>
    </xf>
    <xf numFmtId="0" fontId="25" fillId="0" borderId="12" xfId="0" applyFont="1" applyBorder="1" applyAlignment="1">
      <alignment vertical="top" wrapText="1"/>
    </xf>
    <xf numFmtId="0" fontId="25" fillId="0" borderId="15" xfId="0" applyFont="1" applyBorder="1" applyAlignment="1">
      <alignment vertical="top" wrapText="1"/>
    </xf>
    <xf numFmtId="0" fontId="51" fillId="7" borderId="2" xfId="0" applyFont="1" applyFill="1" applyBorder="1"/>
    <xf numFmtId="0" fontId="23" fillId="2" borderId="44" xfId="0" applyFont="1" applyFill="1" applyBorder="1" applyAlignment="1">
      <alignment horizontal="center"/>
    </xf>
    <xf numFmtId="0" fontId="21" fillId="0" borderId="33" xfId="0" applyFont="1" applyBorder="1" applyAlignment="1">
      <alignment horizontal="center"/>
    </xf>
    <xf numFmtId="0" fontId="22" fillId="0" borderId="34" xfId="0" applyFont="1" applyBorder="1" applyAlignment="1">
      <alignment horizontal="center"/>
    </xf>
    <xf numFmtId="0" fontId="0" fillId="11" borderId="41" xfId="0" applyFill="1" applyBorder="1" applyAlignment="1">
      <alignment horizontal="right"/>
    </xf>
    <xf numFmtId="0" fontId="63" fillId="0" borderId="41" xfId="0" applyFont="1" applyBorder="1" applyAlignment="1">
      <alignment horizontal="center"/>
    </xf>
    <xf numFmtId="0" fontId="64" fillId="0" borderId="41" xfId="0" applyFont="1" applyBorder="1" applyAlignment="1">
      <alignment horizontal="center"/>
    </xf>
    <xf numFmtId="0" fontId="35" fillId="10" borderId="0" xfId="0" applyFont="1" applyFill="1" applyAlignment="1">
      <alignment vertical="top" wrapText="1"/>
    </xf>
    <xf numFmtId="0" fontId="0" fillId="10" borderId="8" xfId="0" applyFill="1" applyBorder="1" applyAlignment="1">
      <alignment horizontal="left" vertical="center" wrapText="1"/>
    </xf>
    <xf numFmtId="0" fontId="65" fillId="12" borderId="0" xfId="0" applyFont="1" applyFill="1" applyAlignment="1">
      <alignment horizontal="center"/>
    </xf>
    <xf numFmtId="0" fontId="39" fillId="0" borderId="0" xfId="0" applyFont="1"/>
    <xf numFmtId="0" fontId="60" fillId="0" borderId="0" xfId="0" applyFont="1"/>
    <xf numFmtId="0" fontId="8" fillId="0" borderId="1" xfId="0" applyFont="1" applyBorder="1" applyAlignment="1">
      <alignment horizontal="left" vertical="center"/>
    </xf>
    <xf numFmtId="0" fontId="24" fillId="0" borderId="30" xfId="5" applyBorder="1" applyAlignment="1">
      <alignment horizontal="left" vertical="center" wrapText="1" indent="1"/>
    </xf>
    <xf numFmtId="0" fontId="24" fillId="0" borderId="29" xfId="5" applyBorder="1" applyAlignment="1">
      <alignment horizontal="left" vertical="center" wrapText="1" indent="1"/>
    </xf>
    <xf numFmtId="14" fontId="24" fillId="0" borderId="27" xfId="5" applyNumberFormat="1" applyBorder="1" applyAlignment="1">
      <alignment horizontal="left" vertical="center" wrapText="1" indent="1"/>
    </xf>
    <xf numFmtId="0" fontId="8" fillId="0" borderId="0" xfId="0" applyFont="1"/>
    <xf numFmtId="0" fontId="24" fillId="0" borderId="1" xfId="5" applyAlignment="1">
      <alignment horizontal="left" vertical="center" wrapText="1" indent="1"/>
    </xf>
    <xf numFmtId="0" fontId="37" fillId="0" borderId="1" xfId="10" applyBorder="1" applyAlignment="1">
      <alignment vertical="center" wrapText="1"/>
    </xf>
    <xf numFmtId="0" fontId="24" fillId="0" borderId="1" xfId="0" applyFont="1" applyBorder="1" applyAlignment="1">
      <alignment horizontal="left" vertical="center" wrapText="1"/>
    </xf>
    <xf numFmtId="0" fontId="19" fillId="0" borderId="19" xfId="0" applyFont="1" applyBorder="1" applyAlignment="1">
      <alignment horizontal="center"/>
    </xf>
    <xf numFmtId="0" fontId="19" fillId="0" borderId="3" xfId="0" applyFont="1" applyBorder="1" applyAlignment="1">
      <alignment horizontal="center"/>
    </xf>
    <xf numFmtId="0" fontId="8" fillId="0" borderId="0" xfId="0" applyFont="1" applyAlignment="1">
      <alignment horizontal="left"/>
    </xf>
    <xf numFmtId="0" fontId="36" fillId="0" borderId="0" xfId="0" applyFont="1" applyAlignment="1">
      <alignment horizontal="center" vertical="center"/>
    </xf>
    <xf numFmtId="0" fontId="70" fillId="0" borderId="0" xfId="0" applyFont="1" applyAlignment="1">
      <alignment horizontal="left"/>
    </xf>
    <xf numFmtId="0" fontId="19" fillId="0" borderId="0" xfId="4" applyFont="1" applyFill="1">
      <alignment horizontal="center" vertical="center" wrapText="1"/>
    </xf>
    <xf numFmtId="0" fontId="19" fillId="0" borderId="26" xfId="0" applyFont="1" applyBorder="1" applyAlignment="1">
      <alignment horizontal="center" vertical="center" wrapText="1"/>
    </xf>
    <xf numFmtId="0" fontId="71" fillId="0" borderId="26" xfId="0" applyFont="1" applyBorder="1" applyAlignment="1">
      <alignment horizontal="center" vertical="center" wrapText="1"/>
    </xf>
    <xf numFmtId="0" fontId="72" fillId="0" borderId="0" xfId="0" applyFont="1"/>
    <xf numFmtId="0" fontId="11" fillId="0" borderId="36" xfId="0" applyFont="1" applyBorder="1" applyAlignment="1">
      <alignment horizontal="center" wrapText="1"/>
    </xf>
    <xf numFmtId="0" fontId="17" fillId="4" borderId="36" xfId="4" applyFont="1" applyBorder="1" applyAlignment="1">
      <alignment horizontal="center" vertical="top" wrapText="1"/>
    </xf>
    <xf numFmtId="0" fontId="73" fillId="0" borderId="45" xfId="0" applyFont="1" applyBorder="1" applyAlignment="1">
      <alignment horizontal="center" vertical="center" wrapText="1"/>
    </xf>
    <xf numFmtId="0" fontId="44" fillId="0" borderId="36" xfId="0" applyFont="1" applyBorder="1" applyAlignment="1">
      <alignment horizontal="center" wrapText="1"/>
    </xf>
    <xf numFmtId="0" fontId="19" fillId="15" borderId="0" xfId="0" applyFont="1" applyFill="1"/>
    <xf numFmtId="0" fontId="74" fillId="16" borderId="0" xfId="0" applyFont="1" applyFill="1"/>
    <xf numFmtId="0" fontId="74" fillId="17" borderId="0" xfId="0" applyFont="1" applyFill="1"/>
    <xf numFmtId="0" fontId="74" fillId="18" borderId="0" xfId="0" applyFont="1" applyFill="1"/>
    <xf numFmtId="0" fontId="74" fillId="15" borderId="0" xfId="0" applyFont="1" applyFill="1"/>
    <xf numFmtId="0" fontId="0" fillId="0" borderId="0" xfId="0" applyAlignment="1">
      <alignment vertical="top"/>
    </xf>
    <xf numFmtId="0" fontId="3" fillId="0" borderId="0" xfId="0" applyFont="1" applyAlignment="1" applyProtection="1">
      <alignment horizontal="center" vertical="top" wrapText="1"/>
      <protection locked="0"/>
    </xf>
    <xf numFmtId="0" fontId="0" fillId="0" borderId="0" xfId="0" applyAlignment="1" applyProtection="1">
      <alignment horizontal="center" vertical="top" wrapText="1"/>
      <protection locked="0"/>
    </xf>
    <xf numFmtId="0" fontId="38" fillId="0" borderId="0" xfId="0" applyFont="1" applyAlignment="1" applyProtection="1">
      <alignment horizontal="left" vertical="top" wrapText="1"/>
      <protection locked="0"/>
    </xf>
    <xf numFmtId="0" fontId="44" fillId="0" borderId="0" xfId="0" applyFont="1" applyAlignment="1" applyProtection="1">
      <alignment vertical="top"/>
      <protection locked="0"/>
    </xf>
    <xf numFmtId="0" fontId="20" fillId="4" borderId="0" xfId="4" applyFont="1">
      <alignment horizontal="center" vertical="center" wrapText="1"/>
    </xf>
    <xf numFmtId="0" fontId="37" fillId="0" borderId="0" xfId="10"/>
    <xf numFmtId="0" fontId="37" fillId="0" borderId="0" xfId="10" applyAlignment="1">
      <alignment wrapText="1"/>
    </xf>
    <xf numFmtId="0" fontId="37" fillId="0" borderId="1" xfId="10" applyBorder="1" applyAlignment="1">
      <alignment horizontal="left" vertical="center" wrapText="1"/>
    </xf>
    <xf numFmtId="0" fontId="24" fillId="0" borderId="46" xfId="5" applyBorder="1" applyAlignment="1">
      <alignment horizontal="left" vertical="center" wrapText="1" indent="1"/>
    </xf>
    <xf numFmtId="0" fontId="37" fillId="0" borderId="0" xfId="10" applyFill="1" applyAlignment="1">
      <alignment wrapText="1"/>
    </xf>
    <xf numFmtId="20" fontId="75" fillId="0" borderId="0" xfId="0" applyNumberFormat="1" applyFont="1" applyAlignment="1" applyProtection="1">
      <alignment horizontal="left" vertical="center" wrapText="1"/>
      <protection locked="0"/>
    </xf>
    <xf numFmtId="0" fontId="75"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0" fillId="7" borderId="0" xfId="0" applyFill="1" applyAlignment="1">
      <alignment horizontal="center"/>
    </xf>
    <xf numFmtId="0" fontId="12" fillId="4" borderId="0" xfId="1" applyFont="1" applyFill="1" applyAlignment="1">
      <alignment horizontal="center" vertical="center" wrapText="1"/>
    </xf>
    <xf numFmtId="0" fontId="29" fillId="4" borderId="2" xfId="4" applyFont="1" applyBorder="1">
      <alignment horizontal="center" vertical="center" wrapText="1"/>
    </xf>
    <xf numFmtId="0" fontId="8" fillId="0" borderId="0" xfId="0" applyFont="1" applyAlignment="1">
      <alignment horizontal="left"/>
    </xf>
    <xf numFmtId="14" fontId="24" fillId="0" borderId="27" xfId="5" applyNumberFormat="1" applyBorder="1" applyAlignment="1">
      <alignment horizontal="left" vertical="center" wrapText="1" indent="1"/>
    </xf>
    <xf numFmtId="0" fontId="24" fillId="0" borderId="30" xfId="5" applyBorder="1" applyAlignment="1">
      <alignment horizontal="left" vertical="center" wrapText="1" indent="1"/>
    </xf>
    <xf numFmtId="0" fontId="24" fillId="0" borderId="29" xfId="5" applyBorder="1" applyAlignment="1">
      <alignment horizontal="left" vertical="center" wrapText="1" indent="1"/>
    </xf>
    <xf numFmtId="0" fontId="24" fillId="0" borderId="27" xfId="5" applyBorder="1" applyAlignment="1">
      <alignment horizontal="left" vertical="center" wrapText="1" indent="1"/>
    </xf>
    <xf numFmtId="0" fontId="30" fillId="0" borderId="27" xfId="10" applyFont="1" applyBorder="1" applyAlignment="1">
      <alignment horizontal="left" vertical="center" wrapText="1" indent="1"/>
    </xf>
    <xf numFmtId="0" fontId="30" fillId="0" borderId="30" xfId="5" applyFont="1" applyBorder="1" applyAlignment="1">
      <alignment horizontal="left" vertical="center" wrapText="1" indent="1"/>
    </xf>
    <xf numFmtId="0" fontId="30" fillId="0" borderId="29" xfId="5" applyFont="1" applyBorder="1" applyAlignment="1">
      <alignment horizontal="left" vertical="center" wrapText="1" indent="1"/>
    </xf>
    <xf numFmtId="0" fontId="11" fillId="0" borderId="0" xfId="0" applyFont="1" applyAlignment="1">
      <alignment horizontal="right" wrapText="1"/>
    </xf>
    <xf numFmtId="0" fontId="47" fillId="4" borderId="0" xfId="4" applyFont="1">
      <alignment horizontal="center" vertical="center" wrapText="1"/>
    </xf>
    <xf numFmtId="0" fontId="15" fillId="0" borderId="7" xfId="0" applyFont="1" applyBorder="1" applyAlignment="1">
      <alignment horizontal="left" vertical="center"/>
    </xf>
    <xf numFmtId="0" fontId="20" fillId="4" borderId="17" xfId="4" applyFont="1" applyBorder="1">
      <alignment horizontal="center" vertical="center" wrapText="1"/>
    </xf>
    <xf numFmtId="0" fontId="20" fillId="4" borderId="9" xfId="4" applyFont="1" applyBorder="1">
      <alignment horizontal="center" vertical="center" wrapText="1"/>
    </xf>
    <xf numFmtId="0" fontId="20" fillId="4" borderId="18" xfId="4" applyFont="1" applyBorder="1">
      <alignment horizontal="center" vertical="center" wrapText="1"/>
    </xf>
    <xf numFmtId="0" fontId="12" fillId="4" borderId="0" xfId="4" applyFont="1">
      <alignment horizontal="center" vertical="center" wrapText="1"/>
    </xf>
    <xf numFmtId="0" fontId="20" fillId="4" borderId="0" xfId="4" applyFont="1">
      <alignment horizontal="center" vertical="center" wrapText="1"/>
    </xf>
    <xf numFmtId="0" fontId="15" fillId="0" borderId="4" xfId="0" applyFont="1" applyBorder="1" applyAlignment="1">
      <alignment horizontal="left" vertical="center"/>
    </xf>
    <xf numFmtId="0" fontId="26" fillId="0" borderId="0" xfId="0" applyFont="1" applyAlignment="1">
      <alignment horizontal="center" vertical="center" wrapText="1"/>
    </xf>
    <xf numFmtId="0" fontId="66" fillId="0" borderId="0" xfId="0" applyFont="1" applyAlignment="1">
      <alignment horizontal="left" vertical="top" wrapText="1"/>
    </xf>
    <xf numFmtId="0" fontId="26" fillId="0" borderId="0" xfId="0" applyFont="1" applyAlignment="1">
      <alignment horizontal="center" vertical="center"/>
    </xf>
    <xf numFmtId="0" fontId="24" fillId="0" borderId="0" xfId="0" applyFont="1" applyAlignment="1">
      <alignment horizontal="left" vertical="center" wrapText="1" indent="1"/>
    </xf>
    <xf numFmtId="0" fontId="24" fillId="0" borderId="0" xfId="0" applyFont="1" applyAlignment="1">
      <alignment horizontal="left" vertical="center" indent="1"/>
    </xf>
    <xf numFmtId="0" fontId="20" fillId="4" borderId="23" xfId="4" applyFont="1" applyBorder="1">
      <alignment horizontal="center" vertical="center" wrapText="1"/>
    </xf>
    <xf numFmtId="0" fontId="20" fillId="4" borderId="14" xfId="4" applyFont="1" applyBorder="1">
      <alignment horizontal="center" vertical="center" wrapText="1"/>
    </xf>
    <xf numFmtId="0" fontId="28" fillId="0" borderId="23" xfId="0" applyFont="1" applyBorder="1" applyAlignment="1">
      <alignment horizontal="right"/>
    </xf>
    <xf numFmtId="0" fontId="28" fillId="0" borderId="0" xfId="0" applyFont="1" applyAlignment="1">
      <alignment horizontal="right"/>
    </xf>
    <xf numFmtId="0" fontId="28" fillId="0" borderId="25" xfId="0" applyFont="1" applyBorder="1" applyAlignment="1">
      <alignment horizontal="right"/>
    </xf>
    <xf numFmtId="0" fontId="28" fillId="0" borderId="12" xfId="0" applyFont="1" applyBorder="1" applyAlignment="1">
      <alignment horizontal="right"/>
    </xf>
    <xf numFmtId="0" fontId="49" fillId="7" borderId="0" xfId="0" applyFont="1" applyFill="1" applyAlignment="1">
      <alignment horizontal="center"/>
    </xf>
    <xf numFmtId="0" fontId="51" fillId="7" borderId="0" xfId="0" applyFont="1" applyFill="1" applyAlignment="1">
      <alignment horizontal="center" wrapText="1"/>
    </xf>
    <xf numFmtId="0" fontId="51" fillId="7" borderId="0" xfId="0" applyFont="1" applyFill="1" applyAlignment="1">
      <alignment horizontal="center"/>
    </xf>
    <xf numFmtId="0" fontId="41" fillId="4" borderId="0" xfId="4" applyFont="1" applyAlignment="1">
      <alignment horizontal="left" vertical="center" wrapText="1"/>
    </xf>
    <xf numFmtId="0" fontId="49" fillId="12" borderId="0" xfId="0" applyFont="1" applyFill="1" applyAlignment="1">
      <alignment horizontal="center" vertical="center"/>
    </xf>
    <xf numFmtId="0" fontId="0" fillId="0" borderId="0" xfId="0" applyAlignment="1">
      <alignment horizontal="left" vertical="center" wrapText="1"/>
    </xf>
    <xf numFmtId="0" fontId="28" fillId="0" borderId="0" xfId="0" applyFont="1" applyAlignment="1">
      <alignment horizontal="left" vertical="top" wrapText="1"/>
    </xf>
    <xf numFmtId="0" fontId="25" fillId="0" borderId="0" xfId="0" applyFont="1" applyAlignment="1">
      <alignment horizontal="left" vertical="top" wrapText="1"/>
    </xf>
    <xf numFmtId="0" fontId="0" fillId="0" borderId="36" xfId="0" applyBorder="1" applyAlignment="1">
      <alignment horizontal="right"/>
    </xf>
    <xf numFmtId="0" fontId="0" fillId="0" borderId="0" xfId="0" applyAlignment="1">
      <alignment horizontal="right"/>
    </xf>
    <xf numFmtId="0" fontId="0" fillId="0" borderId="35" xfId="0" applyBorder="1" applyAlignment="1">
      <alignment horizontal="right"/>
    </xf>
    <xf numFmtId="0" fontId="0" fillId="0" borderId="4" xfId="0" applyBorder="1" applyAlignment="1">
      <alignment horizontal="right"/>
    </xf>
    <xf numFmtId="0" fontId="51" fillId="13" borderId="0" xfId="0" applyFont="1" applyFill="1" applyAlignment="1">
      <alignment horizontal="center"/>
    </xf>
    <xf numFmtId="0" fontId="0" fillId="0" borderId="37" xfId="0" applyBorder="1" applyAlignment="1">
      <alignment horizontal="left" vertical="top" wrapText="1"/>
    </xf>
    <xf numFmtId="0" fontId="0" fillId="0" borderId="31" xfId="0" applyBorder="1" applyAlignment="1">
      <alignment horizontal="left" vertical="top" wrapText="1"/>
    </xf>
    <xf numFmtId="0" fontId="0" fillId="0" borderId="38" xfId="0" applyBorder="1" applyAlignment="1">
      <alignment horizontal="left" vertical="top" wrapText="1"/>
    </xf>
    <xf numFmtId="0" fontId="0" fillId="0" borderId="36" xfId="0" applyBorder="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0" fillId="0" borderId="35" xfId="0" applyBorder="1" applyAlignment="1">
      <alignment horizontal="left" vertical="top" wrapText="1"/>
    </xf>
    <xf numFmtId="0" fontId="0" fillId="0" borderId="4" xfId="0" applyBorder="1" applyAlignment="1">
      <alignment horizontal="left" vertical="top" wrapText="1"/>
    </xf>
    <xf numFmtId="0" fontId="0" fillId="0" borderId="40" xfId="0" applyBorder="1" applyAlignment="1">
      <alignment horizontal="left" vertical="top" wrapText="1"/>
    </xf>
    <xf numFmtId="0" fontId="57" fillId="12" borderId="0" xfId="0" applyFont="1" applyFill="1" applyAlignment="1">
      <alignment horizontal="center" vertical="center"/>
    </xf>
    <xf numFmtId="0" fontId="36" fillId="0" borderId="0" xfId="0" applyFont="1" applyAlignment="1">
      <alignment wrapText="1"/>
    </xf>
    <xf numFmtId="0" fontId="0" fillId="0" borderId="0" xfId="0" applyAlignment="1">
      <alignment horizontal="center" wrapText="1"/>
    </xf>
    <xf numFmtId="0" fontId="7" fillId="11" borderId="0" xfId="0" applyFont="1" applyFill="1" applyAlignment="1">
      <alignment horizontal="center"/>
    </xf>
    <xf numFmtId="0" fontId="0" fillId="0" borderId="0" xfId="0" applyAlignment="1">
      <alignment horizontal="center"/>
    </xf>
    <xf numFmtId="0" fontId="14" fillId="9" borderId="0" xfId="0" applyFont="1" applyFill="1" applyAlignment="1">
      <alignment horizontal="center" vertical="center"/>
    </xf>
    <xf numFmtId="0" fontId="51" fillId="7" borderId="2" xfId="0" applyFont="1" applyFill="1" applyBorder="1" applyAlignment="1">
      <alignment horizontal="center"/>
    </xf>
    <xf numFmtId="0" fontId="19" fillId="0" borderId="0" xfId="0" applyFont="1" applyAlignment="1">
      <alignment horizontal="center"/>
    </xf>
    <xf numFmtId="0" fontId="36" fillId="0" borderId="0" xfId="0" applyFont="1" applyAlignment="1">
      <alignment horizontal="left"/>
    </xf>
    <xf numFmtId="0" fontId="14" fillId="9" borderId="2" xfId="0" applyFont="1" applyFill="1" applyBorder="1" applyAlignment="1">
      <alignment horizontal="center" vertical="center"/>
    </xf>
    <xf numFmtId="0" fontId="46" fillId="7" borderId="0" xfId="0" applyFont="1" applyFill="1" applyAlignment="1">
      <alignment horizontal="right" indent="1"/>
    </xf>
    <xf numFmtId="0" fontId="46" fillId="7" borderId="2" xfId="0" applyFont="1" applyFill="1" applyBorder="1" applyAlignment="1">
      <alignment horizontal="right" indent="1"/>
    </xf>
  </cellXfs>
  <cellStyles count="12">
    <cellStyle name="Lien hypertexte" xfId="8" builtinId="8" hidden="1"/>
    <cellStyle name="Lien hypertexte" xfId="6" builtinId="8" hidden="1"/>
    <cellStyle name="Lien hypertexte" xfId="10" builtinId="8" customBuiltin="1"/>
    <cellStyle name="Lien hypertexte visité" xfId="9" builtinId="9" hidden="1"/>
    <cellStyle name="Lien hypertexte visité" xfId="7" builtinId="9" hidden="1"/>
    <cellStyle name="Normal" xfId="0" builtinId="0"/>
    <cellStyle name="Normal3" xfId="5" xr:uid="{00000000-0005-0000-0000-000006000000}"/>
    <cellStyle name="Pourcentage" xfId="11" builtinId="5"/>
    <cellStyle name="Style 1" xfId="4" xr:uid="{00000000-0005-0000-0000-000007000000}"/>
    <cellStyle name="Texte explicatif" xfId="1" builtinId="53"/>
    <cellStyle name="Texte explicatif 2" xfId="2" xr:uid="{00000000-0005-0000-0000-000009000000}"/>
    <cellStyle name="Titre" xfId="3" builtinId="15" customBuiltin="1"/>
  </cellStyles>
  <dxfs count="304">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u val="none"/>
        <color theme="1"/>
        <name val="FreeSans"/>
      </font>
      <numFmt numFmtId="30" formatCode="@"/>
      <fill>
        <patternFill>
          <bgColor rgb="FFE3EBF2"/>
        </patternFill>
      </fill>
      <alignment horizontal="center" vertical="center" textRotation="0" wrapText="0" indent="0" shrinkToFit="0"/>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u val="none"/>
        <color theme="1"/>
        <name val="FreeSans"/>
      </font>
      <numFmt numFmtId="30" formatCode="@"/>
      <fill>
        <patternFill>
          <bgColor rgb="FFE3EBF2"/>
        </patternFill>
      </fill>
      <alignment horizontal="center" vertical="center" textRotation="0" wrapText="0" indent="0" shrinkToFit="0"/>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u val="none"/>
        <color theme="1"/>
        <name val="FreeSans"/>
      </font>
      <numFmt numFmtId="30" formatCode="@"/>
      <fill>
        <patternFill>
          <bgColor rgb="FFE3EBF2"/>
        </patternFill>
      </fill>
      <alignment horizontal="center" vertical="center" textRotation="0" wrapText="0" indent="0" shrinkToFit="0"/>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u val="none"/>
        <color theme="1"/>
        <name val="FreeSans"/>
      </font>
      <numFmt numFmtId="30" formatCode="@"/>
      <fill>
        <patternFill>
          <bgColor rgb="FFE3EBF2"/>
        </patternFill>
      </fill>
      <alignment horizontal="center" vertical="center" textRotation="0" wrapText="0" indent="0" shrinkToFit="0"/>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u val="none"/>
        <color theme="1"/>
        <name val="FreeSans"/>
      </font>
      <numFmt numFmtId="30" formatCode="@"/>
      <fill>
        <patternFill>
          <bgColor rgb="FFE3EBF2"/>
        </patternFill>
      </fill>
      <alignment horizontal="center" vertical="center" textRotation="0" wrapText="0" indent="0" shrinkToFit="0"/>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u val="none"/>
        <color theme="1"/>
        <name val="FreeSans"/>
      </font>
      <numFmt numFmtId="30" formatCode="@"/>
      <fill>
        <patternFill>
          <bgColor rgb="FFE3EBF2"/>
        </patternFill>
      </fill>
      <alignment horizontal="center" vertical="center" textRotation="0" wrapText="0" indent="0" shrinkToFit="0"/>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u val="none"/>
        <color theme="1"/>
        <name val="FreeSans"/>
      </font>
      <numFmt numFmtId="30" formatCode="@"/>
      <fill>
        <patternFill>
          <bgColor rgb="FFE3EBF2"/>
        </patternFill>
      </fill>
      <alignment horizontal="center" vertical="center" textRotation="0" wrapText="0" indent="0" shrinkToFit="0"/>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u val="none"/>
        <color theme="1"/>
        <name val="FreeSans"/>
      </font>
      <numFmt numFmtId="30" formatCode="@"/>
      <fill>
        <patternFill>
          <bgColor rgb="FFE3EBF2"/>
        </patternFill>
      </fill>
      <alignment horizontal="center" vertical="center" textRotation="0" wrapText="0" indent="0" shrinkToFit="0"/>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u val="none"/>
        <color theme="1"/>
        <name val="FreeSans"/>
      </font>
      <numFmt numFmtId="30" formatCode="@"/>
      <fill>
        <patternFill>
          <bgColor rgb="FFE3EBF2"/>
        </patternFill>
      </fill>
      <alignment horizontal="center" vertical="center" textRotation="0" wrapText="0" indent="0" shrinkToFit="0"/>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u val="none"/>
        <color theme="1"/>
        <name val="FreeSans"/>
      </font>
      <numFmt numFmtId="30" formatCode="@"/>
      <fill>
        <patternFill>
          <bgColor rgb="FFE3EBF2"/>
        </patternFill>
      </fill>
      <alignment horizontal="center" vertical="center" textRotation="0" wrapText="0" indent="0" shrinkToFit="0"/>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u val="none"/>
        <color theme="1"/>
        <name val="FreeSans"/>
      </font>
      <numFmt numFmtId="30" formatCode="@"/>
      <fill>
        <patternFill>
          <bgColor rgb="FFE3EBF2"/>
        </patternFill>
      </fill>
      <alignment horizontal="center" vertical="center" textRotation="0" wrapText="0" indent="0" shrinkToFit="0"/>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u val="none"/>
        <color theme="1"/>
        <name val="FreeSans"/>
      </font>
      <numFmt numFmtId="30" formatCode="@"/>
      <fill>
        <patternFill>
          <bgColor rgb="FFE3EBF2"/>
        </patternFill>
      </fill>
      <alignment horizontal="center" vertical="center" textRotation="0" wrapText="0" indent="0" shrinkToFit="0"/>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u val="none"/>
        <color theme="1"/>
        <name val="FreeSans"/>
      </font>
      <numFmt numFmtId="30" formatCode="@"/>
      <fill>
        <patternFill>
          <bgColor rgb="FFE3EBF2"/>
        </patternFill>
      </fill>
      <alignment horizontal="center" vertical="center" textRotation="0" wrapText="0" indent="0" shrinkToFit="0"/>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theme="1"/>
        <name val="FreeSans"/>
      </font>
      <numFmt numFmtId="30" formatCode="@"/>
      <fill>
        <patternFill>
          <bgColor rgb="FFE3EBF2"/>
        </patternFill>
      </fill>
      <alignment horizontal="center" vertical="center" textRotation="0" wrapText="0" indent="0" shrinkToFit="0"/>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theme="1"/>
        <name val="FreeSans"/>
      </font>
      <numFmt numFmtId="30" formatCode="@"/>
      <fill>
        <patternFill>
          <bgColor rgb="FFE3EBF2"/>
        </patternFill>
      </fill>
      <alignment horizontal="center" vertical="center" textRotation="0" wrapText="0" indent="0" shrinkToFit="0"/>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theme="1"/>
        <name val="FreeSans"/>
      </font>
      <numFmt numFmtId="30" formatCode="@"/>
      <fill>
        <patternFill>
          <bgColor rgb="FFE3EBF2"/>
        </patternFill>
      </fill>
      <alignment horizontal="center" vertical="center" textRotation="0" wrapText="0" indent="0" shrinkToFit="0"/>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theme="1"/>
        <name val="FreeSans"/>
      </font>
      <numFmt numFmtId="30" formatCode="@"/>
      <fill>
        <patternFill>
          <bgColor rgb="FFE3EBF2"/>
        </patternFill>
      </fill>
      <alignment horizontal="center" vertical="center" textRotation="0" wrapText="0" indent="0" shrinkToFit="0"/>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theme="1"/>
        <name val="FreeSans"/>
      </font>
      <numFmt numFmtId="30" formatCode="@"/>
      <fill>
        <patternFill>
          <bgColor rgb="FFE3EBF2"/>
        </patternFill>
      </fill>
      <alignment horizontal="center" vertical="center" textRotation="0" wrapText="0" indent="0" shrinkToFit="0"/>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theme="1"/>
        <name val="FreeSans"/>
      </font>
      <numFmt numFmtId="30" formatCode="@"/>
      <fill>
        <patternFill>
          <bgColor rgb="FFE3EBF2"/>
        </patternFill>
      </fill>
      <alignment horizontal="center" vertical="center" textRotation="0" wrapText="0" indent="0" shrinkToFit="0"/>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b/>
        <i val="0"/>
        <color theme="1"/>
      </font>
      <fill>
        <patternFill>
          <bgColor theme="7" tint="0.79998168889431442"/>
        </patternFill>
      </fill>
    </dxf>
    <dxf>
      <font>
        <b/>
        <i val="0"/>
        <color theme="1"/>
      </font>
      <fill>
        <patternFill>
          <bgColor theme="5" tint="0.79998168889431442"/>
        </patternFill>
      </fill>
    </dxf>
    <dxf>
      <font>
        <b/>
        <i val="0"/>
        <color theme="1"/>
      </font>
      <fill>
        <patternFill>
          <bgColor theme="9" tint="0.79998168889431442"/>
        </patternFill>
      </fill>
    </dxf>
    <dxf>
      <font>
        <b/>
        <i val="0"/>
        <color theme="1"/>
      </font>
      <fill>
        <patternFill>
          <bgColor theme="5" tint="0.79998168889431442"/>
        </patternFill>
      </fill>
    </dxf>
    <dxf>
      <font>
        <b/>
        <i val="0"/>
        <color theme="1"/>
      </font>
      <fill>
        <patternFill>
          <bgColor theme="7" tint="0.79998168889431442"/>
        </patternFill>
      </fill>
    </dxf>
    <dxf>
      <font>
        <b/>
        <i val="0"/>
        <color theme="1"/>
      </font>
      <fill>
        <patternFill>
          <bgColor theme="9" tint="0.79998168889431442"/>
        </patternFill>
      </fill>
    </dxf>
    <dxf>
      <font>
        <b/>
        <i val="0"/>
        <strike val="0"/>
      </font>
      <fill>
        <patternFill>
          <bgColor theme="7" tint="0.79998168889431442"/>
        </patternFill>
      </fill>
    </dxf>
    <dxf>
      <font>
        <b val="0"/>
        <i val="0"/>
      </font>
      <fill>
        <patternFill>
          <bgColor rgb="FFFFD1D1"/>
        </patternFill>
      </fill>
    </dxf>
    <dxf>
      <font>
        <u val="none"/>
        <color rgb="FF808080"/>
        <name val="FreeSans"/>
      </font>
      <numFmt numFmtId="30" formatCode="@"/>
      <fill>
        <patternFill>
          <bgColor rgb="FFFFFFFF"/>
        </patternFill>
      </fill>
      <alignment horizontal="center" vertical="center" textRotation="0" wrapText="0" indent="0" shrinkToFit="0"/>
    </dxf>
    <dxf>
      <font>
        <u val="none"/>
        <color rgb="FFFFFFFF"/>
        <name val="FreeSans"/>
      </font>
      <numFmt numFmtId="30" formatCode="@"/>
      <fill>
        <patternFill>
          <bgColor rgb="FFB7293C"/>
        </patternFill>
      </fill>
      <alignment horizontal="center" vertical="center" textRotation="0" wrapText="0" indent="0" shrinkToFit="0"/>
    </dxf>
    <dxf>
      <font>
        <u val="none"/>
        <color rgb="FFFFFFFF"/>
        <name val="FreeSans"/>
      </font>
      <numFmt numFmtId="30" formatCode="@"/>
      <fill>
        <patternFill>
          <bgColor rgb="FF108670"/>
        </patternFill>
      </fill>
      <alignment horizontal="center" vertical="center" textRotation="0" wrapText="0" indent="0" shrinkToFit="0"/>
    </dxf>
    <dxf>
      <font>
        <u val="none"/>
        <color theme="1"/>
        <name val="FreeSans"/>
      </font>
      <numFmt numFmtId="30" formatCode="@"/>
      <fill>
        <patternFill>
          <bgColor rgb="FFE3EBF2"/>
        </patternFill>
      </fill>
      <alignment horizontal="center" vertical="center" textRotation="0" wrapText="0" indent="0" shrinkToFit="0"/>
    </dxf>
    <dxf>
      <font>
        <color theme="0"/>
      </font>
      <fill>
        <patternFill>
          <bgColor rgb="FFC00000"/>
        </patternFill>
      </fill>
    </dxf>
    <dxf>
      <fill>
        <patternFill>
          <bgColor theme="9"/>
        </patternFill>
      </fill>
    </dxf>
    <dxf>
      <fill>
        <patternFill>
          <bgColor theme="3" tint="0.79998168889431442"/>
        </patternFill>
      </fill>
    </dxf>
    <dxf>
      <fill>
        <patternFill>
          <bgColor theme="0" tint="-4.9989318521683403E-2"/>
        </patternFill>
      </fill>
    </dxf>
    <dxf>
      <font>
        <color theme="0"/>
      </font>
      <fill>
        <patternFill>
          <bgColor rgb="FFC00000"/>
        </patternFill>
      </fill>
    </dxf>
    <dxf>
      <fill>
        <patternFill>
          <bgColor theme="6" tint="0.79998168889431442"/>
        </patternFill>
      </fill>
    </dxf>
    <dxf>
      <fill>
        <patternFill>
          <bgColor theme="9"/>
        </patternFill>
      </fill>
    </dxf>
    <dxf>
      <fill>
        <patternFill>
          <bgColor theme="0" tint="-4.9989318521683403E-2"/>
        </patternFill>
      </fill>
    </dxf>
    <dxf>
      <font>
        <color theme="1"/>
      </font>
    </dxf>
    <dxf>
      <font>
        <b/>
        <i val="0"/>
        <color theme="0"/>
      </font>
      <fill>
        <patternFill>
          <bgColor rgb="FF108670"/>
        </patternFill>
      </fill>
    </dxf>
    <dxf>
      <font>
        <b/>
        <i val="0"/>
        <color theme="0"/>
      </font>
      <fill>
        <patternFill>
          <bgColor rgb="FFC00000"/>
        </patternFill>
      </fill>
    </dxf>
    <dxf>
      <font>
        <b/>
        <i val="0"/>
        <color theme="1"/>
      </font>
      <fill>
        <patternFill>
          <bgColor theme="7" tint="0.79998168889431442"/>
        </patternFill>
      </fill>
    </dxf>
    <dxf>
      <font>
        <color theme="1"/>
      </font>
    </dxf>
    <dxf>
      <font>
        <b/>
        <i val="0"/>
        <color theme="0"/>
      </font>
      <fill>
        <patternFill>
          <bgColor rgb="FF108670"/>
        </patternFill>
      </fill>
    </dxf>
    <dxf>
      <font>
        <b/>
        <i val="0"/>
        <color theme="0"/>
      </font>
      <fill>
        <patternFill>
          <bgColor rgb="FFC00000"/>
        </patternFill>
      </fill>
    </dxf>
    <dxf>
      <font>
        <color rgb="FF9C5700"/>
      </font>
      <fill>
        <patternFill>
          <bgColor rgb="FFFFEB9C"/>
        </patternFill>
      </fill>
    </dxf>
    <dxf>
      <font>
        <u val="none"/>
        <color rgb="FF0B1B34"/>
        <name val="FreeSans"/>
      </font>
      <numFmt numFmtId="30" formatCode="@"/>
      <fill>
        <patternFill>
          <bgColor rgb="FFE3EBF2"/>
        </patternFill>
      </fill>
      <alignment horizontal="center" vertical="center" textRotation="0" wrapText="0" indent="0" shrinkToFit="0"/>
    </dxf>
    <dxf>
      <font>
        <u val="none"/>
        <color rgb="FF808080"/>
        <name val="FreeSans"/>
      </font>
      <numFmt numFmtId="30" formatCode="@"/>
      <fill>
        <patternFill>
          <bgColor rgb="FFFFFFFF"/>
        </patternFill>
      </fill>
      <alignment horizontal="center" vertical="center" textRotation="0" wrapText="0" indent="0" shrinkToFit="0"/>
    </dxf>
    <dxf>
      <font>
        <u val="none"/>
        <color theme="0"/>
        <name val="FreeSans"/>
      </font>
      <numFmt numFmtId="30" formatCode="@"/>
      <fill>
        <patternFill>
          <bgColor rgb="FF108670"/>
        </patternFill>
      </fill>
      <alignment horizontal="center" vertical="center" textRotation="0" wrapText="0" indent="0" shrinkToFit="0"/>
    </dxf>
    <dxf>
      <font>
        <color theme="0"/>
      </font>
      <fill>
        <patternFill>
          <bgColor rgb="FFC00000"/>
        </patternFill>
      </fill>
    </dxf>
    <dxf>
      <fill>
        <patternFill>
          <bgColor theme="7" tint="0.79998168889431442"/>
        </patternFill>
      </fill>
    </dxf>
    <dxf>
      <font>
        <color theme="0"/>
      </font>
      <fill>
        <patternFill>
          <bgColor rgb="FFC00000"/>
        </patternFill>
      </fill>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color auto="1"/>
        <name val="Verdana"/>
        <family val="2"/>
        <scheme val="none"/>
      </font>
      <numFmt numFmtId="0" formatCode="General"/>
      <alignment horizontal="center" vertical="center" textRotation="0" wrapText="1" indent="0" justifyLastLine="0" shrinkToFit="0" readingOrder="0"/>
      <border diagonalUp="0" diagonalDown="0" outline="0">
        <left/>
        <right style="thin">
          <color theme="2"/>
        </right>
        <top style="thin">
          <color theme="2"/>
        </top>
        <bottom style="thin">
          <color theme="2"/>
        </bottom>
      </border>
    </dxf>
    <dxf>
      <font>
        <b val="0"/>
        <i val="0"/>
        <strike val="0"/>
        <condense val="0"/>
        <extend val="0"/>
        <outline val="0"/>
        <shadow val="0"/>
        <u val="none"/>
        <vertAlign val="baseline"/>
        <sz val="6"/>
        <color auto="1"/>
        <name val="Arial"/>
        <scheme val="none"/>
      </font>
      <border diagonalUp="0" diagonalDown="0" outline="0">
        <left style="hair">
          <color auto="1"/>
        </left>
        <right style="hair">
          <color auto="1"/>
        </right>
        <top style="hair">
          <color auto="1"/>
        </top>
        <bottom style="hair">
          <color auto="1"/>
        </bottom>
      </border>
      <protection locked="0" hidden="0"/>
    </dxf>
    <dxf>
      <font>
        <b val="0"/>
        <strike val="0"/>
        <outline val="0"/>
        <shadow val="0"/>
        <u val="none"/>
        <vertAlign val="baseline"/>
        <sz val="8"/>
        <color auto="1"/>
        <name val="Verdan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hair">
          <color auto="1"/>
        </right>
        <top style="hair">
          <color auto="1"/>
        </top>
        <bottom style="hair">
          <color auto="1"/>
        </bottom>
      </border>
    </dxf>
    <dxf>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8"/>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hair">
          <color auto="1"/>
        </top>
        <bottom style="hair">
          <color auto="1"/>
        </bottom>
      </border>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style="hair">
          <color auto="1"/>
        </left>
        <right style="hair">
          <color auto="1"/>
        </right>
        <top style="hair">
          <color auto="1"/>
        </top>
        <bottom style="hair">
          <color auto="1"/>
        </bottom>
      </border>
      <protection locked="0" hidden="0"/>
    </dxf>
    <dxf>
      <font>
        <b val="0"/>
        <strike val="0"/>
        <outline val="0"/>
        <shadow val="0"/>
        <u val="none"/>
        <vertAlign val="baseline"/>
        <sz val="10"/>
        <color auto="1"/>
        <name val="Verdana"/>
        <family val="2"/>
        <scheme val="none"/>
      </font>
      <fill>
        <patternFill patternType="none">
          <fgColor indexed="64"/>
          <bgColor auto="1"/>
        </patternFill>
      </fill>
      <alignment horizontal="center" vertical="center" textRotation="0" wrapText="1" justifyLastLine="0" shrinkToFit="0"/>
    </dxf>
    <dxf>
      <alignment horizontal="right"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font>
        <b val="0"/>
        <strike val="0"/>
        <outline val="0"/>
        <shadow val="0"/>
        <u val="none"/>
        <vertAlign val="baseline"/>
        <sz val="10"/>
        <color auto="1"/>
        <name val="Verdana"/>
        <scheme val="none"/>
      </font>
      <fill>
        <patternFill patternType="none">
          <fgColor indexed="64"/>
          <bgColor auto="1"/>
        </patternFill>
      </fill>
      <alignment horizontal="center" vertical="center" textRotation="0" wrapText="1" justifyLastLine="0" shrinkToFit="0"/>
    </dxf>
    <dxf>
      <font>
        <b val="0"/>
        <i val="0"/>
        <strike val="0"/>
        <condense val="0"/>
        <extend val="0"/>
        <outline val="0"/>
        <shadow val="0"/>
        <u val="none"/>
        <vertAlign val="baseline"/>
        <sz val="10"/>
        <color auto="1"/>
        <name val="Arial"/>
        <scheme val="none"/>
      </font>
      <border diagonalUp="0" diagonalDown="0" outline="0">
        <left style="hair">
          <color auto="1"/>
        </left>
        <right style="hair">
          <color auto="1"/>
        </right>
        <top style="hair">
          <color auto="1"/>
        </top>
        <bottom style="hair">
          <color auto="1"/>
        </bottom>
      </border>
      <protection locked="0" hidden="0"/>
    </dxf>
    <dxf>
      <font>
        <b val="0"/>
        <strike val="0"/>
        <outline val="0"/>
        <shadow val="0"/>
        <u val="none"/>
        <vertAlign val="baseline"/>
        <sz val="8"/>
        <color rgb="FFFFFFFF"/>
        <name val="Verdana"/>
        <family val="2"/>
        <scheme val="none"/>
      </font>
      <alignment horizontal="center" vertical="center" textRotation="0" wrapText="1" indent="0" justifyLastLine="0" shrinkToFit="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0"/>
        <name val="Verdana"/>
        <scheme val="none"/>
      </font>
      <alignment horizontal="center" textRotation="0" wrapText="1" justifyLastLine="0" shrinkToFit="0"/>
    </dxf>
    <dxf>
      <font>
        <strike val="0"/>
        <outline val="0"/>
        <shadow val="0"/>
        <u val="none"/>
        <vertAlign val="baseline"/>
        <sz val="10"/>
        <name val="Verdana"/>
        <scheme val="none"/>
      </font>
      <alignment horizontal="center" textRotation="0" wrapText="1" justifyLastLine="0" shrinkToFit="0"/>
      <protection locked="0" hidden="0"/>
    </dxf>
  </dxfs>
  <tableStyles count="0" defaultTableStyle="TableStyleMedium2" defaultPivotStyle="PivotStyleLight16"/>
  <colors>
    <mruColors>
      <color rgb="FF31486E"/>
      <color rgb="FFFFEBEB"/>
      <color rgb="FFFFB9B9"/>
      <color rgb="FFFFD1D1"/>
      <color rgb="FFE3EBF2"/>
      <color rgb="FF108670"/>
      <color rgb="FFB7293C"/>
      <color rgb="FFF2EBC7"/>
      <color rgb="FF0B1B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100"/>
        <c:axId val="-1721111040"/>
        <c:axId val="-1721157424"/>
      </c:barChart>
      <c:catAx>
        <c:axId val="-1721111040"/>
        <c:scaling>
          <c:orientation val="minMax"/>
        </c:scaling>
        <c:delete val="0"/>
        <c:axPos val="b"/>
        <c:numFmt formatCode="General" sourceLinked="1"/>
        <c:majorTickMark val="out"/>
        <c:minorTickMark val="none"/>
        <c:tickLblPos val="nextTo"/>
        <c:spPr>
          <a:ln>
            <a:solidFill>
              <a:srgbClr val="B3B3B3"/>
            </a:solidFill>
          </a:ln>
        </c:spPr>
        <c:txPr>
          <a:bodyPr/>
          <a:lstStyle/>
          <a:p>
            <a:pPr>
              <a:defRPr sz="1000" b="0" strike="noStrike" spc="-1">
                <a:solidFill>
                  <a:srgbClr val="000000"/>
                </a:solidFill>
                <a:uFill>
                  <a:solidFill>
                    <a:srgbClr val="FFFFFF"/>
                  </a:solidFill>
                </a:uFill>
                <a:latin typeface="Arial"/>
              </a:defRPr>
            </a:pPr>
            <a:endParaRPr lang="fr-FR"/>
          </a:p>
        </c:txPr>
        <c:crossAx val="-1721157424"/>
        <c:crosses val="autoZero"/>
        <c:auto val="1"/>
        <c:lblAlgn val="ctr"/>
        <c:lblOffset val="100"/>
        <c:noMultiLvlLbl val="1"/>
      </c:catAx>
      <c:valAx>
        <c:axId val="-1721157424"/>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sz="1000" b="0" strike="noStrike" spc="-1">
                <a:solidFill>
                  <a:srgbClr val="000000"/>
                </a:solidFill>
                <a:uFill>
                  <a:solidFill>
                    <a:srgbClr val="FFFFFF"/>
                  </a:solidFill>
                </a:uFill>
                <a:latin typeface="Arial"/>
              </a:defRPr>
            </a:pPr>
            <a:endParaRPr lang="fr-FR"/>
          </a:p>
        </c:txPr>
        <c:crossAx val="-1721111040"/>
        <c:crosses val="autoZero"/>
        <c:crossBetween val="midCat"/>
      </c:valAx>
      <c:spPr>
        <a:noFill/>
        <a:ln>
          <a:solidFill>
            <a:srgbClr val="B3B3B3"/>
          </a:solidFill>
        </a:ln>
      </c:spPr>
    </c:plotArea>
    <c:plotVisOnly val="1"/>
    <c:dispBlanksAs val="gap"/>
    <c:showDLblsOverMax val="1"/>
  </c:chart>
  <c:spPr>
    <a:solidFill>
      <a:srgbClr val="FFFFFF"/>
    </a:solid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0" i="0" u="none" strike="noStrike" kern="1200" spc="0" baseline="0">
                <a:solidFill>
                  <a:srgbClr val="0B1B34"/>
                </a:solidFill>
                <a:latin typeface="+mn-lt"/>
                <a:ea typeface="+mn-ea"/>
                <a:cs typeface="+mn-cs"/>
              </a:defRPr>
            </a:pPr>
            <a:r>
              <a:rPr lang="fr-FR" sz="1100">
                <a:solidFill>
                  <a:srgbClr val="0B1B34"/>
                </a:solidFill>
                <a:latin typeface="Verdana" charset="0"/>
                <a:ea typeface="Verdana" charset="0"/>
                <a:cs typeface="Verdana" charset="0"/>
              </a:rPr>
              <a:t>Conformité</a:t>
            </a:r>
            <a:r>
              <a:rPr lang="fr-FR" sz="1100" baseline="0">
                <a:solidFill>
                  <a:srgbClr val="0B1B34"/>
                </a:solidFill>
                <a:latin typeface="Verdana" charset="0"/>
                <a:ea typeface="Verdana" charset="0"/>
                <a:cs typeface="Verdana" charset="0"/>
              </a:rPr>
              <a:t> RGAA 4</a:t>
            </a:r>
            <a:endParaRPr lang="fr-FR" sz="1100">
              <a:solidFill>
                <a:srgbClr val="0B1B34"/>
              </a:solidFill>
              <a:latin typeface="Verdana" charset="0"/>
              <a:ea typeface="Verdana" charset="0"/>
              <a:cs typeface="Verdana" charset="0"/>
            </a:endParaRPr>
          </a:p>
        </c:rich>
      </c:tx>
      <c:layout>
        <c:manualLayout>
          <c:xMode val="edge"/>
          <c:yMode val="edge"/>
          <c:x val="0.29292531377741599"/>
          <c:y val="3.7276524301652202E-2"/>
        </c:manualLayout>
      </c:layout>
      <c:overlay val="0"/>
      <c:spPr>
        <a:noFill/>
        <a:ln>
          <a:noFill/>
        </a:ln>
        <a:effectLst/>
      </c:spPr>
      <c:txPr>
        <a:bodyPr rot="0" spcFirstLastPara="1" vertOverflow="ellipsis" vert="horz" wrap="square" anchor="ctr" anchorCtr="1"/>
        <a:lstStyle/>
        <a:p>
          <a:pPr algn="ctr">
            <a:defRPr sz="1100" b="0" i="0" u="none" strike="noStrike" kern="1200" spc="0" baseline="0">
              <a:solidFill>
                <a:srgbClr val="0B1B34"/>
              </a:solidFill>
              <a:latin typeface="+mn-lt"/>
              <a:ea typeface="+mn-ea"/>
              <a:cs typeface="+mn-cs"/>
            </a:defRPr>
          </a:pPr>
          <a:endParaRPr lang="fr-FR"/>
        </a:p>
      </c:txPr>
    </c:title>
    <c:autoTitleDeleted val="0"/>
    <c:plotArea>
      <c:layout/>
      <c:barChart>
        <c:barDir val="col"/>
        <c:grouping val="clustered"/>
        <c:varyColors val="0"/>
        <c:ser>
          <c:idx val="0"/>
          <c:order val="0"/>
          <c:tx>
            <c:strRef>
              <c:f>BaseDeCalcul!$AL$28</c:f>
              <c:strCache>
                <c:ptCount val="1"/>
                <c:pt idx="0">
                  <c:v>C</c:v>
                </c:pt>
              </c:strCache>
            </c:strRef>
          </c:tx>
          <c:spPr>
            <a:solidFill>
              <a:srgbClr val="108670"/>
            </a:solidFill>
            <a:ln>
              <a:noFill/>
            </a:ln>
            <a:effectLst/>
          </c:spPr>
          <c:invertIfNegative val="0"/>
          <c:cat>
            <c:strRef>
              <c:f>BaseDeCalcul!$AK$29:$AK$31</c:f>
              <c:strCache>
                <c:ptCount val="3"/>
                <c:pt idx="0">
                  <c:v>A</c:v>
                </c:pt>
                <c:pt idx="1">
                  <c:v>AA</c:v>
                </c:pt>
                <c:pt idx="2">
                  <c:v>AAA</c:v>
                </c:pt>
              </c:strCache>
            </c:strRef>
          </c:cat>
          <c:val>
            <c:numRef>
              <c:f>BaseDeCalcul!$AL$29:$AL$31</c:f>
              <c:numCache>
                <c:formatCode>0.00%</c:formatCode>
                <c:ptCount val="3"/>
                <c:pt idx="0">
                  <c:v>0.78</c:v>
                </c:pt>
                <c:pt idx="1">
                  <c:v>0.77941176470588236</c:v>
                </c:pt>
                <c:pt idx="2">
                  <c:v>0</c:v>
                </c:pt>
              </c:numCache>
            </c:numRef>
          </c:val>
          <c:extLst>
            <c:ext xmlns:c16="http://schemas.microsoft.com/office/drawing/2014/chart" uri="{C3380CC4-5D6E-409C-BE32-E72D297353CC}">
              <c16:uniqueId val="{00000000-B825-4C3E-A361-7F1BC9ED443C}"/>
            </c:ext>
          </c:extLst>
        </c:ser>
        <c:ser>
          <c:idx val="1"/>
          <c:order val="1"/>
          <c:tx>
            <c:strRef>
              <c:f>BaseDeCalcul!$AM$28</c:f>
              <c:strCache>
                <c:ptCount val="1"/>
                <c:pt idx="0">
                  <c:v>NC</c:v>
                </c:pt>
              </c:strCache>
            </c:strRef>
          </c:tx>
          <c:spPr>
            <a:solidFill>
              <a:srgbClr val="B7293C"/>
            </a:solidFill>
            <a:ln>
              <a:noFill/>
            </a:ln>
            <a:effectLst/>
          </c:spPr>
          <c:invertIfNegative val="0"/>
          <c:cat>
            <c:strRef>
              <c:f>BaseDeCalcul!$AK$29:$AK$31</c:f>
              <c:strCache>
                <c:ptCount val="3"/>
                <c:pt idx="0">
                  <c:v>A</c:v>
                </c:pt>
                <c:pt idx="1">
                  <c:v>AA</c:v>
                </c:pt>
                <c:pt idx="2">
                  <c:v>AAA</c:v>
                </c:pt>
              </c:strCache>
            </c:strRef>
          </c:cat>
          <c:val>
            <c:numRef>
              <c:f>BaseDeCalcul!$AM$29:$AM$31</c:f>
              <c:numCache>
                <c:formatCode>0.00%</c:formatCode>
                <c:ptCount val="3"/>
                <c:pt idx="0">
                  <c:v>0.22</c:v>
                </c:pt>
                <c:pt idx="1">
                  <c:v>0.22058823529411764</c:v>
                </c:pt>
                <c:pt idx="2">
                  <c:v>0</c:v>
                </c:pt>
              </c:numCache>
            </c:numRef>
          </c:val>
          <c:extLst>
            <c:ext xmlns:c16="http://schemas.microsoft.com/office/drawing/2014/chart" uri="{C3380CC4-5D6E-409C-BE32-E72D297353CC}">
              <c16:uniqueId val="{00000001-B825-4C3E-A361-7F1BC9ED443C}"/>
            </c:ext>
          </c:extLst>
        </c:ser>
        <c:dLbls>
          <c:showLegendKey val="0"/>
          <c:showVal val="0"/>
          <c:showCatName val="0"/>
          <c:showSerName val="0"/>
          <c:showPercent val="0"/>
          <c:showBubbleSize val="0"/>
        </c:dLbls>
        <c:gapWidth val="219"/>
        <c:overlap val="-27"/>
        <c:axId val="-1721129984"/>
        <c:axId val="-1751162240"/>
      </c:barChart>
      <c:catAx>
        <c:axId val="-172112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B1B34"/>
                </a:solidFill>
                <a:latin typeface="Verdana" charset="0"/>
                <a:ea typeface="Verdana" charset="0"/>
                <a:cs typeface="Verdana" charset="0"/>
              </a:defRPr>
            </a:pPr>
            <a:endParaRPr lang="fr-FR"/>
          </a:p>
        </c:txPr>
        <c:crossAx val="-1751162240"/>
        <c:crossesAt val="0"/>
        <c:auto val="1"/>
        <c:lblAlgn val="ctr"/>
        <c:lblOffset val="100"/>
        <c:noMultiLvlLbl val="0"/>
      </c:catAx>
      <c:valAx>
        <c:axId val="-17511622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charset="0"/>
                <a:ea typeface="Verdana" charset="0"/>
                <a:cs typeface="Verdana" charset="0"/>
              </a:defRPr>
            </a:pPr>
            <a:endParaRPr lang="fr-FR"/>
          </a:p>
        </c:txPr>
        <c:crossAx val="-1721129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B1B34"/>
                </a:solidFill>
                <a:latin typeface="+mn-lt"/>
                <a:ea typeface="+mn-ea"/>
                <a:cs typeface="+mn-cs"/>
              </a:defRPr>
            </a:pPr>
            <a:r>
              <a:rPr lang="fr-FR" sz="1100">
                <a:solidFill>
                  <a:srgbClr val="0B1B34"/>
                </a:solidFill>
                <a:latin typeface="Verdana" charset="0"/>
                <a:ea typeface="Verdana" charset="0"/>
                <a:cs typeface="Verdana" charset="0"/>
              </a:rPr>
              <a:t>Conformité RGAA</a:t>
            </a:r>
            <a:r>
              <a:rPr lang="fr-FR" sz="1100" baseline="0">
                <a:solidFill>
                  <a:srgbClr val="0B1B34"/>
                </a:solidFill>
                <a:latin typeface="Verdana" charset="0"/>
                <a:ea typeface="Verdana" charset="0"/>
                <a:cs typeface="Verdana" charset="0"/>
              </a:rPr>
              <a:t> 4</a:t>
            </a:r>
            <a:endParaRPr lang="fr-FR" sz="1100">
              <a:solidFill>
                <a:srgbClr val="0B1B34"/>
              </a:solidFill>
              <a:latin typeface="Verdana" charset="0"/>
              <a:ea typeface="Verdana" charset="0"/>
              <a:cs typeface="Verdana" charset="0"/>
            </a:endParaRPr>
          </a:p>
        </c:rich>
      </c:tx>
      <c:layout>
        <c:manualLayout>
          <c:xMode val="edge"/>
          <c:yMode val="edge"/>
          <c:x val="0.17555864004666"/>
          <c:y val="4.2456403833946998E-2"/>
        </c:manualLayout>
      </c:layout>
      <c:overlay val="0"/>
      <c:spPr>
        <a:noFill/>
        <a:ln>
          <a:noFill/>
        </a:ln>
        <a:effectLst/>
      </c:spPr>
    </c:title>
    <c:autoTitleDeleted val="0"/>
    <c:plotArea>
      <c:layout/>
      <c:pieChart>
        <c:varyColors val="1"/>
        <c:ser>
          <c:idx val="0"/>
          <c:order val="0"/>
          <c:dPt>
            <c:idx val="0"/>
            <c:bubble3D val="0"/>
            <c:spPr>
              <a:solidFill>
                <a:srgbClr val="108670"/>
              </a:solidFill>
              <a:ln w="19050">
                <a:solidFill>
                  <a:schemeClr val="lt1"/>
                </a:solidFill>
              </a:ln>
              <a:effectLst/>
            </c:spPr>
            <c:extLst>
              <c:ext xmlns:c16="http://schemas.microsoft.com/office/drawing/2014/chart" uri="{C3380CC4-5D6E-409C-BE32-E72D297353CC}">
                <c16:uniqueId val="{00000001-05FB-49A9-8BCA-016BC3B22704}"/>
              </c:ext>
            </c:extLst>
          </c:dPt>
          <c:dPt>
            <c:idx val="1"/>
            <c:bubble3D val="0"/>
            <c:spPr>
              <a:solidFill>
                <a:srgbClr val="B7293C"/>
              </a:solidFill>
              <a:ln w="19050">
                <a:solidFill>
                  <a:schemeClr val="lt1"/>
                </a:solidFill>
              </a:ln>
              <a:effectLst/>
            </c:spPr>
            <c:extLst>
              <c:ext xmlns:c16="http://schemas.microsoft.com/office/drawing/2014/chart" uri="{C3380CC4-5D6E-409C-BE32-E72D297353CC}">
                <c16:uniqueId val="{00000003-05FB-49A9-8BCA-016BC3B22704}"/>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Verdana" charset="0"/>
                        <a:ea typeface="Verdana" charset="0"/>
                        <a:cs typeface="Verdana" charset="0"/>
                      </a:defRPr>
                    </a:pPr>
                    <a:r>
                      <a:rPr lang="en-US" sz="800" b="1">
                        <a:solidFill>
                          <a:schemeClr val="tx1"/>
                        </a:solidFill>
                        <a:latin typeface="Verdana" charset="0"/>
                        <a:ea typeface="Verdana" charset="0"/>
                        <a:cs typeface="Verdana" charset="0"/>
                      </a:rPr>
                      <a:t>C :</a:t>
                    </a:r>
                    <a:r>
                      <a:rPr lang="en-US" sz="800" b="1" baseline="0">
                        <a:solidFill>
                          <a:schemeClr val="tx1"/>
                        </a:solidFill>
                        <a:latin typeface="Verdana" charset="0"/>
                        <a:ea typeface="Verdana" charset="0"/>
                        <a:cs typeface="Verdana" charset="0"/>
                      </a:rPr>
                      <a:t> </a:t>
                    </a:r>
                    <a:fld id="{8228F6D9-FE27-4CF3-BAFD-B5374A7FF023}" type="VALUE">
                      <a:rPr lang="en-US" sz="800" b="1">
                        <a:solidFill>
                          <a:schemeClr val="tx1"/>
                        </a:solidFill>
                        <a:latin typeface="Verdana" charset="0"/>
                        <a:ea typeface="Verdana" charset="0"/>
                        <a:cs typeface="Verdana" charset="0"/>
                      </a:rPr>
                      <a:pPr>
                        <a:defRPr sz="800" b="0" i="0" u="none" strike="noStrike" kern="1200" baseline="0">
                          <a:solidFill>
                            <a:schemeClr val="tx1">
                              <a:lumMod val="75000"/>
                              <a:lumOff val="25000"/>
                            </a:schemeClr>
                          </a:solidFill>
                          <a:latin typeface="Verdana" charset="0"/>
                          <a:ea typeface="Verdana" charset="0"/>
                          <a:cs typeface="Verdana" charset="0"/>
                        </a:defRPr>
                      </a:pPr>
                      <a:t>[VALEUR]</a:t>
                    </a:fld>
                    <a:endParaRPr lang="en-US" sz="800" b="1" baseline="0">
                      <a:solidFill>
                        <a:schemeClr val="tx1"/>
                      </a:solidFill>
                      <a:latin typeface="Verdana" charset="0"/>
                      <a:ea typeface="Verdana" charset="0"/>
                      <a:cs typeface="Verdana" charset="0"/>
                    </a:endParaRPr>
                  </a:p>
                </c:rich>
              </c:tx>
              <c:spPr>
                <a:solidFill>
                  <a:schemeClr val="bg1">
                    <a:alpha val="46000"/>
                  </a:schemeClr>
                </a:solidFill>
                <a:ln>
                  <a:noFill/>
                </a:ln>
                <a:effectLst/>
              </c:sp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8642360270604273"/>
                      <c:h val="8.2144315175077337E-2"/>
                    </c:manualLayout>
                  </c15:layout>
                  <c15:dlblFieldTable/>
                  <c15:showDataLabelsRange val="0"/>
                </c:ext>
                <c:ext xmlns:c16="http://schemas.microsoft.com/office/drawing/2014/chart" uri="{C3380CC4-5D6E-409C-BE32-E72D297353CC}">
                  <c16:uniqueId val="{00000001-05FB-49A9-8BCA-016BC3B22704}"/>
                </c:ext>
              </c:extLst>
            </c:dLbl>
            <c:dLbl>
              <c:idx val="1"/>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Verdana" charset="0"/>
                        <a:ea typeface="Verdana" charset="0"/>
                        <a:cs typeface="Verdana" charset="0"/>
                      </a:defRPr>
                    </a:pPr>
                    <a:r>
                      <a:rPr lang="en-US" sz="800" b="1">
                        <a:solidFill>
                          <a:schemeClr val="tx1"/>
                        </a:solidFill>
                        <a:latin typeface="Verdana" charset="0"/>
                        <a:ea typeface="Verdana" charset="0"/>
                        <a:cs typeface="Verdana" charset="0"/>
                      </a:rPr>
                      <a:t>NC : </a:t>
                    </a:r>
                    <a:fld id="{04D14C06-E177-444F-A31D-7FF2AAB0AFC1}" type="VALUE">
                      <a:rPr lang="en-US" sz="800" b="1">
                        <a:solidFill>
                          <a:schemeClr val="tx1"/>
                        </a:solidFill>
                        <a:latin typeface="Verdana" charset="0"/>
                        <a:ea typeface="Verdana" charset="0"/>
                        <a:cs typeface="Verdana" charset="0"/>
                      </a:rPr>
                      <a:pPr>
                        <a:defRPr sz="800" b="0" i="0" u="none" strike="noStrike" kern="1200" baseline="0">
                          <a:solidFill>
                            <a:schemeClr val="tx1">
                              <a:lumMod val="75000"/>
                              <a:lumOff val="25000"/>
                            </a:schemeClr>
                          </a:solidFill>
                          <a:latin typeface="Verdana" charset="0"/>
                          <a:ea typeface="Verdana" charset="0"/>
                          <a:cs typeface="Verdana" charset="0"/>
                        </a:defRPr>
                      </a:pPr>
                      <a:t>[VALEUR]</a:t>
                    </a:fld>
                    <a:endParaRPr lang="en-US" sz="800" b="1">
                      <a:solidFill>
                        <a:schemeClr val="tx1"/>
                      </a:solidFill>
                      <a:latin typeface="Verdana" charset="0"/>
                      <a:ea typeface="Verdana" charset="0"/>
                      <a:cs typeface="Verdana" charset="0"/>
                    </a:endParaRPr>
                  </a:p>
                </c:rich>
              </c:tx>
              <c:spPr>
                <a:solidFill>
                  <a:schemeClr val="bg1">
                    <a:alpha val="46000"/>
                  </a:schemeClr>
                </a:solid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46657790914457281"/>
                      <c:h val="8.1830441711776197E-2"/>
                    </c:manualLayout>
                  </c15:layout>
                  <c15:dlblFieldTable/>
                  <c15:showDataLabelsRange val="0"/>
                </c:ext>
                <c:ext xmlns:c16="http://schemas.microsoft.com/office/drawing/2014/chart" uri="{C3380CC4-5D6E-409C-BE32-E72D297353CC}">
                  <c16:uniqueId val="{00000003-05FB-49A9-8BCA-016BC3B227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extLst>
          </c:dLbls>
          <c:val>
            <c:numRef>
              <c:f>BaseDeCalcul!$AK$37:$AL$37</c:f>
              <c:numCache>
                <c:formatCode>0.00%</c:formatCode>
                <c:ptCount val="2"/>
                <c:pt idx="0">
                  <c:v>0.77941176470588236</c:v>
                </c:pt>
                <c:pt idx="1">
                  <c:v>0.22058823529411764</c:v>
                </c:pt>
              </c:numCache>
            </c:numRef>
          </c:val>
          <c:extLst>
            <c:ext xmlns:c16="http://schemas.microsoft.com/office/drawing/2014/chart" uri="{C3380CC4-5D6E-409C-BE32-E72D297353CC}">
              <c16:uniqueId val="{00000004-05FB-49A9-8BCA-016BC3B2270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Résultats par thématiques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1"/>
          <c:order val="1"/>
          <c:tx>
            <c:strRef>
              <c:f>BaseDeCalcul!$AM$57</c:f>
              <c:strCache>
                <c:ptCount val="1"/>
                <c:pt idx="0">
                  <c:v>C</c:v>
                </c:pt>
              </c:strCache>
            </c:strRef>
          </c:tx>
          <c:spPr>
            <a:solidFill>
              <a:srgbClr val="108670"/>
            </a:solidFill>
            <a:ln>
              <a:solidFill>
                <a:srgbClr val="108670"/>
              </a:solidFill>
            </a:ln>
            <a:effectLst/>
          </c:spPr>
          <c:invertIfNegative val="0"/>
          <c:cat>
            <c:strRef>
              <c:f>BaseDeCalcul!$AK$58:$AK$70</c:f>
              <c:strCache>
                <c:ptCount val="13"/>
                <c:pt idx="0">
                  <c:v>Images</c:v>
                </c:pt>
                <c:pt idx="1">
                  <c:v>Cadres</c:v>
                </c:pt>
                <c:pt idx="2">
                  <c:v>Couleurs</c:v>
                </c:pt>
                <c:pt idx="3">
                  <c:v>Multimédia</c:v>
                </c:pt>
                <c:pt idx="4">
                  <c:v>Tableaux</c:v>
                </c:pt>
                <c:pt idx="5">
                  <c:v>Liens</c:v>
                </c:pt>
                <c:pt idx="6">
                  <c:v>Script</c:v>
                </c:pt>
                <c:pt idx="7">
                  <c:v>Éléments obligatoires</c:v>
                </c:pt>
                <c:pt idx="8">
                  <c:v>Structuration</c:v>
                </c:pt>
                <c:pt idx="9">
                  <c:v>Présentation</c:v>
                </c:pt>
                <c:pt idx="10">
                  <c:v>Formulaires</c:v>
                </c:pt>
                <c:pt idx="11">
                  <c:v>Navigation</c:v>
                </c:pt>
                <c:pt idx="12">
                  <c:v>Consultation</c:v>
                </c:pt>
              </c:strCache>
            </c:strRef>
          </c:cat>
          <c:val>
            <c:numRef>
              <c:f>BaseDeCalcul!$AM$58:$AM$70</c:f>
              <c:numCache>
                <c:formatCode>0.00%</c:formatCode>
                <c:ptCount val="13"/>
                <c:pt idx="0">
                  <c:v>0.5</c:v>
                </c:pt>
                <c:pt idx="1">
                  <c:v>1</c:v>
                </c:pt>
                <c:pt idx="2">
                  <c:v>0.66666666666666663</c:v>
                </c:pt>
                <c:pt idx="3">
                  <c:v>0.88888888888888884</c:v>
                </c:pt>
                <c:pt idx="4">
                  <c:v>0</c:v>
                </c:pt>
                <c:pt idx="5">
                  <c:v>0.5</c:v>
                </c:pt>
                <c:pt idx="6">
                  <c:v>0.5</c:v>
                </c:pt>
                <c:pt idx="7">
                  <c:v>0.77777777777777779</c:v>
                </c:pt>
                <c:pt idx="8">
                  <c:v>0.33333333333333331</c:v>
                </c:pt>
                <c:pt idx="9">
                  <c:v>0.83333333333333337</c:v>
                </c:pt>
                <c:pt idx="10">
                  <c:v>1</c:v>
                </c:pt>
                <c:pt idx="11">
                  <c:v>0.9</c:v>
                </c:pt>
                <c:pt idx="12">
                  <c:v>0.6</c:v>
                </c:pt>
              </c:numCache>
            </c:numRef>
          </c:val>
          <c:extLst>
            <c:ext xmlns:c16="http://schemas.microsoft.com/office/drawing/2014/chart" uri="{C3380CC4-5D6E-409C-BE32-E72D297353CC}">
              <c16:uniqueId val="{00000000-C36A-444E-AE0F-E737A0CFC1DA}"/>
            </c:ext>
          </c:extLst>
        </c:ser>
        <c:ser>
          <c:idx val="2"/>
          <c:order val="2"/>
          <c:tx>
            <c:strRef>
              <c:f>BaseDeCalcul!$AN$57</c:f>
              <c:strCache>
                <c:ptCount val="1"/>
                <c:pt idx="0">
                  <c:v>NC</c:v>
                </c:pt>
              </c:strCache>
            </c:strRef>
          </c:tx>
          <c:spPr>
            <a:solidFill>
              <a:srgbClr val="C00000"/>
            </a:solidFill>
            <a:ln>
              <a:solidFill>
                <a:srgbClr val="C00000"/>
              </a:solidFill>
            </a:ln>
            <a:effectLst/>
          </c:spPr>
          <c:invertIfNegative val="0"/>
          <c:cat>
            <c:strRef>
              <c:f>BaseDeCalcul!$AK$58:$AK$70</c:f>
              <c:strCache>
                <c:ptCount val="13"/>
                <c:pt idx="0">
                  <c:v>Images</c:v>
                </c:pt>
                <c:pt idx="1">
                  <c:v>Cadres</c:v>
                </c:pt>
                <c:pt idx="2">
                  <c:v>Couleurs</c:v>
                </c:pt>
                <c:pt idx="3">
                  <c:v>Multimédia</c:v>
                </c:pt>
                <c:pt idx="4">
                  <c:v>Tableaux</c:v>
                </c:pt>
                <c:pt idx="5">
                  <c:v>Liens</c:v>
                </c:pt>
                <c:pt idx="6">
                  <c:v>Script</c:v>
                </c:pt>
                <c:pt idx="7">
                  <c:v>Éléments obligatoires</c:v>
                </c:pt>
                <c:pt idx="8">
                  <c:v>Structuration</c:v>
                </c:pt>
                <c:pt idx="9">
                  <c:v>Présentation</c:v>
                </c:pt>
                <c:pt idx="10">
                  <c:v>Formulaires</c:v>
                </c:pt>
                <c:pt idx="11">
                  <c:v>Navigation</c:v>
                </c:pt>
                <c:pt idx="12">
                  <c:v>Consultation</c:v>
                </c:pt>
              </c:strCache>
            </c:strRef>
          </c:cat>
          <c:val>
            <c:numRef>
              <c:f>BaseDeCalcul!$AN$58:$AN$70</c:f>
              <c:numCache>
                <c:formatCode>0.00%</c:formatCode>
                <c:ptCount val="13"/>
                <c:pt idx="0">
                  <c:v>0.5</c:v>
                </c:pt>
                <c:pt idx="1">
                  <c:v>0</c:v>
                </c:pt>
                <c:pt idx="2">
                  <c:v>0.33333333333333331</c:v>
                </c:pt>
                <c:pt idx="3">
                  <c:v>0.1111111111111111</c:v>
                </c:pt>
                <c:pt idx="4">
                  <c:v>0</c:v>
                </c:pt>
                <c:pt idx="5">
                  <c:v>0.5</c:v>
                </c:pt>
                <c:pt idx="6">
                  <c:v>0.5</c:v>
                </c:pt>
                <c:pt idx="7">
                  <c:v>0.22222222222222221</c:v>
                </c:pt>
                <c:pt idx="8">
                  <c:v>0.66666666666666663</c:v>
                </c:pt>
                <c:pt idx="9">
                  <c:v>0.16666666666666666</c:v>
                </c:pt>
                <c:pt idx="10">
                  <c:v>0</c:v>
                </c:pt>
                <c:pt idx="11">
                  <c:v>0.1</c:v>
                </c:pt>
                <c:pt idx="12">
                  <c:v>0.4</c:v>
                </c:pt>
              </c:numCache>
            </c:numRef>
          </c:val>
          <c:extLst>
            <c:ext xmlns:c16="http://schemas.microsoft.com/office/drawing/2014/chart" uri="{C3380CC4-5D6E-409C-BE32-E72D297353CC}">
              <c16:uniqueId val="{00000001-C36A-444E-AE0F-E737A0CFC1DA}"/>
            </c:ext>
          </c:extLst>
        </c:ser>
        <c:dLbls>
          <c:showLegendKey val="0"/>
          <c:showVal val="0"/>
          <c:showCatName val="0"/>
          <c:showSerName val="0"/>
          <c:showPercent val="0"/>
          <c:showBubbleSize val="0"/>
        </c:dLbls>
        <c:gapWidth val="150"/>
        <c:overlap val="100"/>
        <c:axId val="628188200"/>
        <c:axId val="628188856"/>
        <c:extLst>
          <c:ext xmlns:c15="http://schemas.microsoft.com/office/drawing/2012/chart" uri="{02D57815-91ED-43cb-92C2-25804820EDAC}">
            <c15:filteredBarSeries>
              <c15:ser>
                <c:idx val="0"/>
                <c:order val="0"/>
                <c:tx>
                  <c:strRef>
                    <c:extLst>
                      <c:ext uri="{02D57815-91ED-43cb-92C2-25804820EDAC}">
                        <c15:formulaRef>
                          <c15:sqref>BaseDeCalcul!$AL$57</c15:sqref>
                        </c15:formulaRef>
                      </c:ext>
                    </c:extLst>
                    <c:strCache>
                      <c:ptCount val="1"/>
                    </c:strCache>
                  </c:strRef>
                </c:tx>
                <c:spPr>
                  <a:solidFill>
                    <a:schemeClr val="accent1"/>
                  </a:solidFill>
                  <a:ln>
                    <a:noFill/>
                  </a:ln>
                  <a:effectLst/>
                </c:spPr>
                <c:invertIfNegative val="0"/>
                <c:cat>
                  <c:strRef>
                    <c:extLst>
                      <c:ext uri="{02D57815-91ED-43cb-92C2-25804820EDAC}">
                        <c15:formulaRef>
                          <c15:sqref>BaseDeCalcul!$AK$58:$AK$70</c15:sqref>
                        </c15:formulaRef>
                      </c:ext>
                    </c:extLst>
                    <c:strCache>
                      <c:ptCount val="13"/>
                      <c:pt idx="0">
                        <c:v>Images</c:v>
                      </c:pt>
                      <c:pt idx="1">
                        <c:v>Cadres</c:v>
                      </c:pt>
                      <c:pt idx="2">
                        <c:v>Couleurs</c:v>
                      </c:pt>
                      <c:pt idx="3">
                        <c:v>Multimédia</c:v>
                      </c:pt>
                      <c:pt idx="4">
                        <c:v>Tableaux</c:v>
                      </c:pt>
                      <c:pt idx="5">
                        <c:v>Liens</c:v>
                      </c:pt>
                      <c:pt idx="6">
                        <c:v>Script</c:v>
                      </c:pt>
                      <c:pt idx="7">
                        <c:v>Éléments obligatoires</c:v>
                      </c:pt>
                      <c:pt idx="8">
                        <c:v>Structuration</c:v>
                      </c:pt>
                      <c:pt idx="9">
                        <c:v>Présentation</c:v>
                      </c:pt>
                      <c:pt idx="10">
                        <c:v>Formulaires</c:v>
                      </c:pt>
                      <c:pt idx="11">
                        <c:v>Navigation</c:v>
                      </c:pt>
                      <c:pt idx="12">
                        <c:v>Consultation</c:v>
                      </c:pt>
                    </c:strCache>
                  </c:strRef>
                </c:cat>
                <c:val>
                  <c:numRef>
                    <c:extLst>
                      <c:ext uri="{02D57815-91ED-43cb-92C2-25804820EDAC}">
                        <c15:formulaRef>
                          <c15:sqref>BaseDeCalcul!$AL$58:$AL$70</c15:sqref>
                        </c15:formulaRef>
                      </c:ext>
                    </c:extLst>
                    <c:numCache>
                      <c:formatCode>General</c:formatCode>
                      <c:ptCount val="13"/>
                    </c:numCache>
                  </c:numRef>
                </c:val>
                <c:extLst>
                  <c:ext xmlns:c16="http://schemas.microsoft.com/office/drawing/2014/chart" uri="{C3380CC4-5D6E-409C-BE32-E72D297353CC}">
                    <c16:uniqueId val="{00000002-C36A-444E-AE0F-E737A0CFC1DA}"/>
                  </c:ext>
                </c:extLst>
              </c15:ser>
            </c15:filteredBarSeries>
          </c:ext>
        </c:extLst>
      </c:barChart>
      <c:catAx>
        <c:axId val="628188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8188856"/>
        <c:crosses val="autoZero"/>
        <c:auto val="1"/>
        <c:lblAlgn val="ctr"/>
        <c:lblOffset val="100"/>
        <c:noMultiLvlLbl val="0"/>
      </c:catAx>
      <c:valAx>
        <c:axId val="6281888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8188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100"/>
        <c:axId val="-1721111040"/>
        <c:axId val="-1721157424"/>
      </c:barChart>
      <c:catAx>
        <c:axId val="-1721111040"/>
        <c:scaling>
          <c:orientation val="minMax"/>
        </c:scaling>
        <c:delete val="0"/>
        <c:axPos val="b"/>
        <c:numFmt formatCode="General" sourceLinked="1"/>
        <c:majorTickMark val="out"/>
        <c:minorTickMark val="none"/>
        <c:tickLblPos val="nextTo"/>
        <c:spPr>
          <a:ln>
            <a:solidFill>
              <a:srgbClr val="B3B3B3"/>
            </a:solidFill>
          </a:ln>
        </c:spPr>
        <c:txPr>
          <a:bodyPr/>
          <a:lstStyle/>
          <a:p>
            <a:pPr>
              <a:defRPr sz="1000" b="0" strike="noStrike" spc="-1">
                <a:solidFill>
                  <a:srgbClr val="000000"/>
                </a:solidFill>
                <a:uFill>
                  <a:solidFill>
                    <a:srgbClr val="FFFFFF"/>
                  </a:solidFill>
                </a:uFill>
                <a:latin typeface="Arial"/>
              </a:defRPr>
            </a:pPr>
            <a:endParaRPr lang="fr-FR"/>
          </a:p>
        </c:txPr>
        <c:crossAx val="-1721157424"/>
        <c:crosses val="autoZero"/>
        <c:auto val="1"/>
        <c:lblAlgn val="ctr"/>
        <c:lblOffset val="100"/>
        <c:noMultiLvlLbl val="1"/>
      </c:catAx>
      <c:valAx>
        <c:axId val="-1721157424"/>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sz="1000" b="0" strike="noStrike" spc="-1">
                <a:solidFill>
                  <a:srgbClr val="000000"/>
                </a:solidFill>
                <a:uFill>
                  <a:solidFill>
                    <a:srgbClr val="FFFFFF"/>
                  </a:solidFill>
                </a:uFill>
                <a:latin typeface="Arial"/>
              </a:defRPr>
            </a:pPr>
            <a:endParaRPr lang="fr-FR"/>
          </a:p>
        </c:txPr>
        <c:crossAx val="-1721111040"/>
        <c:crosses val="autoZero"/>
        <c:crossBetween val="midCat"/>
      </c:valAx>
      <c:spPr>
        <a:noFill/>
        <a:ln>
          <a:solidFill>
            <a:srgbClr val="B3B3B3"/>
          </a:solidFill>
        </a:ln>
      </c:spPr>
    </c:plotArea>
    <c:plotVisOnly val="1"/>
    <c:dispBlanksAs val="gap"/>
    <c:showDLblsOverMax val="1"/>
  </c:chart>
  <c:spPr>
    <a:solidFill>
      <a:srgbClr val="FFFFFF"/>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0" i="0" u="none" strike="noStrike" kern="1200" spc="0" baseline="0">
                <a:solidFill>
                  <a:srgbClr val="0B1B34"/>
                </a:solidFill>
                <a:latin typeface="+mn-lt"/>
                <a:ea typeface="+mn-ea"/>
                <a:cs typeface="+mn-cs"/>
              </a:defRPr>
            </a:pPr>
            <a:r>
              <a:rPr lang="fr-FR" sz="1100">
                <a:solidFill>
                  <a:srgbClr val="0B1B34"/>
                </a:solidFill>
                <a:latin typeface="Verdana" charset="0"/>
                <a:ea typeface="Verdana" charset="0"/>
                <a:cs typeface="Verdana" charset="0"/>
              </a:rPr>
              <a:t>Conformité</a:t>
            </a:r>
            <a:r>
              <a:rPr lang="fr-FR" sz="1100" baseline="0">
                <a:solidFill>
                  <a:srgbClr val="0B1B34"/>
                </a:solidFill>
                <a:latin typeface="Verdana" charset="0"/>
                <a:ea typeface="Verdana" charset="0"/>
                <a:cs typeface="Verdana" charset="0"/>
              </a:rPr>
              <a:t> </a:t>
            </a:r>
            <a:br>
              <a:rPr lang="fr-FR" sz="1100" baseline="0">
                <a:solidFill>
                  <a:srgbClr val="0B1B34"/>
                </a:solidFill>
                <a:latin typeface="Verdana" charset="0"/>
                <a:ea typeface="Verdana" charset="0"/>
                <a:cs typeface="Verdana" charset="0"/>
              </a:rPr>
            </a:br>
            <a:r>
              <a:rPr lang="fr-FR" sz="1100" baseline="0">
                <a:solidFill>
                  <a:srgbClr val="0B1B34"/>
                </a:solidFill>
                <a:latin typeface="Verdana" charset="0"/>
                <a:ea typeface="Verdana" charset="0"/>
                <a:cs typeface="Verdana" charset="0"/>
              </a:rPr>
              <a:t>Diagnostic Rapide RGAA 4</a:t>
            </a:r>
            <a:endParaRPr lang="fr-FR" sz="1100">
              <a:solidFill>
                <a:srgbClr val="0B1B34"/>
              </a:solidFill>
              <a:latin typeface="Verdana" charset="0"/>
              <a:ea typeface="Verdana" charset="0"/>
              <a:cs typeface="Verdana" charset="0"/>
            </a:endParaRPr>
          </a:p>
        </c:rich>
      </c:tx>
      <c:layout>
        <c:manualLayout>
          <c:xMode val="edge"/>
          <c:yMode val="edge"/>
          <c:x val="0.29292531377741599"/>
          <c:y val="3.7276524301652202E-2"/>
        </c:manualLayout>
      </c:layout>
      <c:overlay val="0"/>
      <c:spPr>
        <a:noFill/>
        <a:ln>
          <a:noFill/>
        </a:ln>
        <a:effectLst/>
      </c:spPr>
      <c:txPr>
        <a:bodyPr rot="0" spcFirstLastPara="1" vertOverflow="ellipsis" vert="horz" wrap="square" anchor="ctr" anchorCtr="1"/>
        <a:lstStyle/>
        <a:p>
          <a:pPr algn="ctr">
            <a:defRPr sz="1100" b="0" i="0" u="none" strike="noStrike" kern="1200" spc="0" baseline="0">
              <a:solidFill>
                <a:srgbClr val="0B1B34"/>
              </a:solidFill>
              <a:latin typeface="+mn-lt"/>
              <a:ea typeface="+mn-ea"/>
              <a:cs typeface="+mn-cs"/>
            </a:defRPr>
          </a:pPr>
          <a:endParaRPr lang="fr-FR"/>
        </a:p>
      </c:txPr>
    </c:title>
    <c:autoTitleDeleted val="0"/>
    <c:plotArea>
      <c:layout/>
      <c:barChart>
        <c:barDir val="col"/>
        <c:grouping val="clustered"/>
        <c:varyColors val="0"/>
        <c:ser>
          <c:idx val="0"/>
          <c:order val="0"/>
          <c:tx>
            <c:strRef>
              <c:f>BaseDeCalcul!$AL$28</c:f>
              <c:strCache>
                <c:ptCount val="1"/>
                <c:pt idx="0">
                  <c:v>C</c:v>
                </c:pt>
              </c:strCache>
            </c:strRef>
          </c:tx>
          <c:spPr>
            <a:solidFill>
              <a:srgbClr val="108670"/>
            </a:solidFill>
            <a:ln>
              <a:noFill/>
            </a:ln>
            <a:effectLst/>
          </c:spPr>
          <c:invertIfNegative val="0"/>
          <c:cat>
            <c:strRef>
              <c:extLst>
                <c:ext xmlns:c15="http://schemas.microsoft.com/office/drawing/2012/chart" uri="{02D57815-91ED-43cb-92C2-25804820EDAC}">
                  <c15:fullRef>
                    <c15:sqref>BaseDeCalcul!$AK$29:$AK$31</c15:sqref>
                  </c15:fullRef>
                </c:ext>
              </c:extLst>
              <c:f>BaseDeCalcul!$AK$29</c:f>
              <c:strCache>
                <c:ptCount val="1"/>
                <c:pt idx="0">
                  <c:v>A</c:v>
                </c:pt>
              </c:strCache>
            </c:strRef>
          </c:cat>
          <c:val>
            <c:numRef>
              <c:extLst>
                <c:ext xmlns:c15="http://schemas.microsoft.com/office/drawing/2012/chart" uri="{02D57815-91ED-43cb-92C2-25804820EDAC}">
                  <c15:fullRef>
                    <c15:sqref>BaseDeCalcul!$AL$29:$AL$31</c15:sqref>
                  </c15:fullRef>
                </c:ext>
              </c:extLst>
              <c:f>BaseDeCalcul!$AL$29</c:f>
              <c:numCache>
                <c:formatCode>0.00%</c:formatCode>
                <c:ptCount val="1"/>
                <c:pt idx="0">
                  <c:v>0.78</c:v>
                </c:pt>
              </c:numCache>
            </c:numRef>
          </c:val>
          <c:extLst>
            <c:ext xmlns:c16="http://schemas.microsoft.com/office/drawing/2014/chart" uri="{C3380CC4-5D6E-409C-BE32-E72D297353CC}">
              <c16:uniqueId val="{00000000-B79B-4A6C-85C9-96C043D88CC4}"/>
            </c:ext>
          </c:extLst>
        </c:ser>
        <c:ser>
          <c:idx val="1"/>
          <c:order val="1"/>
          <c:tx>
            <c:strRef>
              <c:f>BaseDeCalcul!$AM$28</c:f>
              <c:strCache>
                <c:ptCount val="1"/>
                <c:pt idx="0">
                  <c:v>NC</c:v>
                </c:pt>
              </c:strCache>
            </c:strRef>
          </c:tx>
          <c:spPr>
            <a:solidFill>
              <a:srgbClr val="B7293C"/>
            </a:solidFill>
            <a:ln>
              <a:noFill/>
            </a:ln>
            <a:effectLst/>
          </c:spPr>
          <c:invertIfNegative val="0"/>
          <c:cat>
            <c:strRef>
              <c:extLst>
                <c:ext xmlns:c15="http://schemas.microsoft.com/office/drawing/2012/chart" uri="{02D57815-91ED-43cb-92C2-25804820EDAC}">
                  <c15:fullRef>
                    <c15:sqref>BaseDeCalcul!$AK$29:$AK$31</c15:sqref>
                  </c15:fullRef>
                </c:ext>
              </c:extLst>
              <c:f>BaseDeCalcul!$AK$29</c:f>
              <c:strCache>
                <c:ptCount val="1"/>
                <c:pt idx="0">
                  <c:v>A</c:v>
                </c:pt>
              </c:strCache>
            </c:strRef>
          </c:cat>
          <c:val>
            <c:numRef>
              <c:extLst>
                <c:ext xmlns:c15="http://schemas.microsoft.com/office/drawing/2012/chart" uri="{02D57815-91ED-43cb-92C2-25804820EDAC}">
                  <c15:fullRef>
                    <c15:sqref>BaseDeCalcul!$AM$29:$AM$31</c15:sqref>
                  </c15:fullRef>
                </c:ext>
              </c:extLst>
              <c:f>BaseDeCalcul!$AM$29</c:f>
              <c:numCache>
                <c:formatCode>0.00%</c:formatCode>
                <c:ptCount val="1"/>
                <c:pt idx="0">
                  <c:v>0.22</c:v>
                </c:pt>
              </c:numCache>
            </c:numRef>
          </c:val>
          <c:extLst>
            <c:ext xmlns:c16="http://schemas.microsoft.com/office/drawing/2014/chart" uri="{C3380CC4-5D6E-409C-BE32-E72D297353CC}">
              <c16:uniqueId val="{00000001-B79B-4A6C-85C9-96C043D88CC4}"/>
            </c:ext>
          </c:extLst>
        </c:ser>
        <c:dLbls>
          <c:showLegendKey val="0"/>
          <c:showVal val="0"/>
          <c:showCatName val="0"/>
          <c:showSerName val="0"/>
          <c:showPercent val="0"/>
          <c:showBubbleSize val="0"/>
        </c:dLbls>
        <c:gapWidth val="219"/>
        <c:overlap val="-27"/>
        <c:axId val="-1721129984"/>
        <c:axId val="-1751162240"/>
      </c:barChart>
      <c:catAx>
        <c:axId val="-172112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B1B34"/>
                </a:solidFill>
                <a:latin typeface="Verdana" charset="0"/>
                <a:ea typeface="Verdana" charset="0"/>
                <a:cs typeface="Verdana" charset="0"/>
              </a:defRPr>
            </a:pPr>
            <a:endParaRPr lang="fr-FR"/>
          </a:p>
        </c:txPr>
        <c:crossAx val="-1751162240"/>
        <c:crossesAt val="0"/>
        <c:auto val="1"/>
        <c:lblAlgn val="ctr"/>
        <c:lblOffset val="100"/>
        <c:noMultiLvlLbl val="0"/>
      </c:catAx>
      <c:valAx>
        <c:axId val="-17511622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charset="0"/>
                <a:ea typeface="Verdana" charset="0"/>
                <a:cs typeface="Verdana" charset="0"/>
              </a:defRPr>
            </a:pPr>
            <a:endParaRPr lang="fr-FR"/>
          </a:p>
        </c:txPr>
        <c:crossAx val="-1721129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charset="0"/>
                <a:ea typeface="Verdana" charset="0"/>
                <a:cs typeface="Verdana" charset="0"/>
              </a:defRPr>
            </a:pPr>
            <a:r>
              <a:rPr lang="fr-FR" sz="1100">
                <a:solidFill>
                  <a:srgbClr val="0B1B34"/>
                </a:solidFill>
                <a:latin typeface="Verdana" charset="0"/>
                <a:ea typeface="Verdana" charset="0"/>
                <a:cs typeface="Verdana" charset="0"/>
              </a:rPr>
              <a:t>Conformité pour chaque niveau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charset="0"/>
              <a:ea typeface="Verdana" charset="0"/>
              <a:cs typeface="Verdana" charset="0"/>
            </a:defRPr>
          </a:pPr>
          <a:endParaRPr lang="fr-FR"/>
        </a:p>
      </c:txPr>
    </c:title>
    <c:autoTitleDeleted val="0"/>
    <c:plotArea>
      <c:layout/>
      <c:barChart>
        <c:barDir val="col"/>
        <c:grouping val="clustered"/>
        <c:varyColors val="0"/>
        <c:ser>
          <c:idx val="0"/>
          <c:order val="0"/>
          <c:tx>
            <c:strRef>
              <c:f>BaseDeCalcul!$AL$21</c:f>
              <c:strCache>
                <c:ptCount val="1"/>
                <c:pt idx="0">
                  <c:v>C</c:v>
                </c:pt>
              </c:strCache>
            </c:strRef>
          </c:tx>
          <c:spPr>
            <a:solidFill>
              <a:srgbClr val="108670"/>
            </a:solidFill>
            <a:ln>
              <a:noFill/>
            </a:ln>
            <a:effectLst/>
          </c:spPr>
          <c:invertIfNegative val="0"/>
          <c:cat>
            <c:strRef>
              <c:f>BaseDeCalcul!$AK$22:$AK$24</c:f>
              <c:strCache>
                <c:ptCount val="3"/>
                <c:pt idx="0">
                  <c:v>A</c:v>
                </c:pt>
                <c:pt idx="1">
                  <c:v>AA</c:v>
                </c:pt>
                <c:pt idx="2">
                  <c:v>AAA</c:v>
                </c:pt>
              </c:strCache>
            </c:strRef>
          </c:cat>
          <c:val>
            <c:numRef>
              <c:f>BaseDeCalcul!$AL$22:$AL$24</c:f>
              <c:numCache>
                <c:formatCode>0.00%</c:formatCode>
                <c:ptCount val="3"/>
                <c:pt idx="0">
                  <c:v>0.78</c:v>
                </c:pt>
                <c:pt idx="1">
                  <c:v>0.77777777777777779</c:v>
                </c:pt>
                <c:pt idx="2">
                  <c:v>0</c:v>
                </c:pt>
              </c:numCache>
            </c:numRef>
          </c:val>
          <c:extLst>
            <c:ext xmlns:c16="http://schemas.microsoft.com/office/drawing/2014/chart" uri="{C3380CC4-5D6E-409C-BE32-E72D297353CC}">
              <c16:uniqueId val="{00000000-554F-4CD9-8BFF-DF7FB43B15FD}"/>
            </c:ext>
          </c:extLst>
        </c:ser>
        <c:ser>
          <c:idx val="1"/>
          <c:order val="1"/>
          <c:tx>
            <c:strRef>
              <c:f>BaseDeCalcul!$AM$21</c:f>
              <c:strCache>
                <c:ptCount val="1"/>
                <c:pt idx="0">
                  <c:v>NC</c:v>
                </c:pt>
              </c:strCache>
            </c:strRef>
          </c:tx>
          <c:spPr>
            <a:solidFill>
              <a:srgbClr val="B7293C"/>
            </a:solidFill>
            <a:ln>
              <a:noFill/>
            </a:ln>
            <a:effectLst/>
          </c:spPr>
          <c:invertIfNegative val="0"/>
          <c:cat>
            <c:strRef>
              <c:f>BaseDeCalcul!$AK$22:$AK$24</c:f>
              <c:strCache>
                <c:ptCount val="3"/>
                <c:pt idx="0">
                  <c:v>A</c:v>
                </c:pt>
                <c:pt idx="1">
                  <c:v>AA</c:v>
                </c:pt>
                <c:pt idx="2">
                  <c:v>AAA</c:v>
                </c:pt>
              </c:strCache>
            </c:strRef>
          </c:cat>
          <c:val>
            <c:numRef>
              <c:f>BaseDeCalcul!$AM$22:$AM$24</c:f>
              <c:numCache>
                <c:formatCode>0.00%</c:formatCode>
                <c:ptCount val="3"/>
                <c:pt idx="0">
                  <c:v>0.22</c:v>
                </c:pt>
                <c:pt idx="1">
                  <c:v>0.22222222222222221</c:v>
                </c:pt>
                <c:pt idx="2">
                  <c:v>0</c:v>
                </c:pt>
              </c:numCache>
            </c:numRef>
          </c:val>
          <c:extLst>
            <c:ext xmlns:c16="http://schemas.microsoft.com/office/drawing/2014/chart" uri="{C3380CC4-5D6E-409C-BE32-E72D297353CC}">
              <c16:uniqueId val="{00000001-554F-4CD9-8BFF-DF7FB43B15FD}"/>
            </c:ext>
          </c:extLst>
        </c:ser>
        <c:dLbls>
          <c:showLegendKey val="0"/>
          <c:showVal val="0"/>
          <c:showCatName val="0"/>
          <c:showSerName val="0"/>
          <c:showPercent val="0"/>
          <c:showBubbleSize val="0"/>
        </c:dLbls>
        <c:gapWidth val="219"/>
        <c:overlap val="-27"/>
        <c:axId val="-1688318032"/>
        <c:axId val="-1688315712"/>
      </c:barChart>
      <c:catAx>
        <c:axId val="-168831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1" i="0" u="none" strike="noStrike" kern="1200" baseline="0">
                <a:solidFill>
                  <a:srgbClr val="0B1B34"/>
                </a:solidFill>
                <a:latin typeface="Verdana" charset="0"/>
                <a:ea typeface="Verdana" charset="0"/>
                <a:cs typeface="Verdana" charset="0"/>
              </a:defRPr>
            </a:pPr>
            <a:endParaRPr lang="fr-FR"/>
          </a:p>
        </c:txPr>
        <c:crossAx val="-1688315712"/>
        <c:crossesAt val="0"/>
        <c:auto val="1"/>
        <c:lblAlgn val="ctr"/>
        <c:lblOffset val="100"/>
        <c:noMultiLvlLbl val="0"/>
      </c:catAx>
      <c:valAx>
        <c:axId val="-16883157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charset="0"/>
                <a:ea typeface="Verdana" charset="0"/>
                <a:cs typeface="Verdana" charset="0"/>
              </a:defRPr>
            </a:pPr>
            <a:endParaRPr lang="fr-FR"/>
          </a:p>
        </c:txPr>
        <c:crossAx val="-1688318032"/>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B1B34"/>
                </a:solidFill>
                <a:latin typeface="Verdana" charset="0"/>
                <a:ea typeface="Verdana" charset="0"/>
                <a:cs typeface="Verdana" charset="0"/>
              </a:defRPr>
            </a:pPr>
            <a:r>
              <a:rPr lang="fr-FR" sz="1100">
                <a:solidFill>
                  <a:srgbClr val="0B1B34"/>
                </a:solidFill>
                <a:latin typeface="Verdana" charset="0"/>
                <a:ea typeface="Verdana" charset="0"/>
                <a:cs typeface="Verdana" charset="0"/>
              </a:rPr>
              <a:t>Moyenne par page</a:t>
            </a:r>
          </a:p>
        </c:rich>
      </c:tx>
      <c:layout>
        <c:manualLayout>
          <c:xMode val="edge"/>
          <c:yMode val="edge"/>
          <c:x val="0.15962256246097001"/>
          <c:y val="4.4233801764649999E-2"/>
        </c:manualLayout>
      </c:layout>
      <c:overlay val="0"/>
      <c:spPr>
        <a:noFill/>
        <a:ln>
          <a:noFill/>
        </a:ln>
        <a:effectLst/>
      </c:spPr>
    </c:title>
    <c:autoTitleDeleted val="0"/>
    <c:plotArea>
      <c:layout/>
      <c:pieChart>
        <c:varyColors val="1"/>
        <c:ser>
          <c:idx val="0"/>
          <c:order val="0"/>
          <c:dPt>
            <c:idx val="0"/>
            <c:bubble3D val="0"/>
            <c:spPr>
              <a:solidFill>
                <a:srgbClr val="108670"/>
              </a:solidFill>
              <a:ln w="19050">
                <a:solidFill>
                  <a:schemeClr val="lt1"/>
                </a:solidFill>
              </a:ln>
              <a:effectLst/>
            </c:spPr>
            <c:extLst>
              <c:ext xmlns:c16="http://schemas.microsoft.com/office/drawing/2014/chart" uri="{C3380CC4-5D6E-409C-BE32-E72D297353CC}">
                <c16:uniqueId val="{00000001-B585-44C6-B4CF-51DAF51093B7}"/>
              </c:ext>
            </c:extLst>
          </c:dPt>
          <c:dPt>
            <c:idx val="1"/>
            <c:bubble3D val="0"/>
            <c:spPr>
              <a:solidFill>
                <a:srgbClr val="B7293C"/>
              </a:solidFill>
              <a:ln w="19050">
                <a:solidFill>
                  <a:schemeClr val="lt1"/>
                </a:solidFill>
              </a:ln>
              <a:effectLst/>
            </c:spPr>
            <c:extLst>
              <c:ext xmlns:c16="http://schemas.microsoft.com/office/drawing/2014/chart" uri="{C3380CC4-5D6E-409C-BE32-E72D297353CC}">
                <c16:uniqueId val="{00000003-B585-44C6-B4CF-51DAF51093B7}"/>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Verdana" charset="0"/>
                        <a:ea typeface="Verdana" charset="0"/>
                        <a:cs typeface="Verdana" charset="0"/>
                      </a:defRPr>
                    </a:pPr>
                    <a:r>
                      <a:rPr lang="en-US" sz="800" b="1">
                        <a:solidFill>
                          <a:schemeClr val="bg1"/>
                        </a:solidFill>
                        <a:latin typeface="Verdana" charset="0"/>
                        <a:ea typeface="Verdana" charset="0"/>
                        <a:cs typeface="Verdana" charset="0"/>
                      </a:rPr>
                      <a:t>C</a:t>
                    </a:r>
                  </a:p>
                  <a:p>
                    <a:pPr>
                      <a:defRPr sz="800" b="0" i="0" u="none" strike="noStrike" kern="1200" baseline="0">
                        <a:solidFill>
                          <a:schemeClr val="tx1">
                            <a:lumMod val="75000"/>
                            <a:lumOff val="25000"/>
                          </a:schemeClr>
                        </a:solidFill>
                        <a:latin typeface="Verdana" charset="0"/>
                        <a:ea typeface="Verdana" charset="0"/>
                        <a:cs typeface="Verdana" charset="0"/>
                      </a:defRPr>
                    </a:pPr>
                    <a:fld id="{30D1D7A6-6274-4158-9248-F7A9826391C5}" type="VALUE">
                      <a:rPr lang="en-US" sz="800" b="1">
                        <a:solidFill>
                          <a:schemeClr val="bg1"/>
                        </a:solidFill>
                        <a:latin typeface="Verdana" charset="0"/>
                        <a:ea typeface="Verdana" charset="0"/>
                        <a:cs typeface="Verdana" charset="0"/>
                      </a:rPr>
                      <a:pPr>
                        <a:defRPr sz="800" b="0" i="0" u="none" strike="noStrike" kern="1200" baseline="0">
                          <a:solidFill>
                            <a:schemeClr val="tx1">
                              <a:lumMod val="75000"/>
                              <a:lumOff val="25000"/>
                            </a:schemeClr>
                          </a:solidFill>
                          <a:latin typeface="Verdana" charset="0"/>
                          <a:ea typeface="Verdana" charset="0"/>
                          <a:cs typeface="Verdana" charset="0"/>
                        </a:defRPr>
                      </a:pPr>
                      <a:t>[VALEUR]</a:t>
                    </a:fld>
                    <a:endParaRPr lang="fr-F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1-B585-44C6-B4CF-51DAF51093B7}"/>
                </c:ext>
              </c:extLst>
            </c:dLbl>
            <c:dLbl>
              <c:idx val="1"/>
              <c:layout>
                <c:manualLayout>
                  <c:x val="0.193601588943388"/>
                  <c:y val="-0.15501402845873766"/>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Verdana" charset="0"/>
                        <a:ea typeface="Verdana" charset="0"/>
                        <a:cs typeface="Verdana" charset="0"/>
                      </a:defRPr>
                    </a:pPr>
                    <a:r>
                      <a:rPr lang="en-US" sz="800" b="1">
                        <a:solidFill>
                          <a:schemeClr val="bg1"/>
                        </a:solidFill>
                        <a:latin typeface="Verdana" charset="0"/>
                        <a:ea typeface="Verdana" charset="0"/>
                        <a:cs typeface="Verdana" charset="0"/>
                      </a:rPr>
                      <a:t>NC</a:t>
                    </a:r>
                  </a:p>
                  <a:p>
                    <a:pPr>
                      <a:defRPr sz="800" b="0" i="0" u="none" strike="noStrike" kern="1200" baseline="0">
                        <a:solidFill>
                          <a:schemeClr val="tx1">
                            <a:lumMod val="75000"/>
                            <a:lumOff val="25000"/>
                          </a:schemeClr>
                        </a:solidFill>
                        <a:latin typeface="Verdana" charset="0"/>
                        <a:ea typeface="Verdana" charset="0"/>
                        <a:cs typeface="Verdana" charset="0"/>
                      </a:defRPr>
                    </a:pPr>
                    <a:fld id="{616AC2D5-2343-476F-909D-27BE5B0ED1FB}" type="VALUE">
                      <a:rPr lang="en-US" sz="800" b="1">
                        <a:solidFill>
                          <a:schemeClr val="bg1"/>
                        </a:solidFill>
                        <a:latin typeface="Verdana" charset="0"/>
                        <a:ea typeface="Verdana" charset="0"/>
                        <a:cs typeface="Verdana" charset="0"/>
                      </a:rPr>
                      <a:pPr>
                        <a:defRPr sz="800" b="0" i="0" u="none" strike="noStrike" kern="1200" baseline="0">
                          <a:solidFill>
                            <a:schemeClr val="tx1">
                              <a:lumMod val="75000"/>
                              <a:lumOff val="25000"/>
                            </a:schemeClr>
                          </a:solidFill>
                          <a:latin typeface="Verdana" charset="0"/>
                          <a:ea typeface="Verdana" charset="0"/>
                          <a:cs typeface="Verdana" charset="0"/>
                        </a:defRPr>
                      </a:pPr>
                      <a:t>[VALEUR]</a:t>
                    </a:fld>
                    <a:endParaRPr lang="fr-FR"/>
                  </a:p>
                </c:rich>
              </c:tx>
              <c:spPr>
                <a:noFill/>
                <a:ln>
                  <a:noFill/>
                </a:ln>
                <a:effectLst/>
              </c:sp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22441033732486"/>
                      <c:h val="0.180036146192049"/>
                    </c:manualLayout>
                  </c15:layout>
                  <c15:dlblFieldTable/>
                  <c15:showDataLabelsRange val="0"/>
                </c:ext>
                <c:ext xmlns:c16="http://schemas.microsoft.com/office/drawing/2014/chart" uri="{C3380CC4-5D6E-409C-BE32-E72D297353CC}">
                  <c16:uniqueId val="{00000003-B585-44C6-B4CF-51DAF51093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BaseDeCalcul!$AK$34:$AL$34</c:f>
              <c:numCache>
                <c:formatCode>0.00%</c:formatCode>
                <c:ptCount val="2"/>
                <c:pt idx="0">
                  <c:v>0.81294967616757297</c:v>
                </c:pt>
                <c:pt idx="1">
                  <c:v>0.18705032383242703</c:v>
                </c:pt>
              </c:numCache>
            </c:numRef>
          </c:val>
          <c:extLst>
            <c:ext xmlns:c16="http://schemas.microsoft.com/office/drawing/2014/chart" uri="{C3380CC4-5D6E-409C-BE32-E72D297353CC}">
              <c16:uniqueId val="{00000004-B585-44C6-B4CF-51DAF51093B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5444</xdr:colOff>
      <xdr:row>1</xdr:row>
      <xdr:rowOff>47636</xdr:rowOff>
    </xdr:from>
    <xdr:to>
      <xdr:col>1</xdr:col>
      <xdr:colOff>435429</xdr:colOff>
      <xdr:row>9</xdr:row>
      <xdr:rowOff>38797</xdr:rowOff>
    </xdr:to>
    <xdr:grpSp>
      <xdr:nvGrpSpPr>
        <xdr:cNvPr id="55" name="MenuPannel" hidden="1">
          <a:extLst>
            <a:ext uri="{FF2B5EF4-FFF2-40B4-BE49-F238E27FC236}">
              <a16:creationId xmlns:a16="http://schemas.microsoft.com/office/drawing/2014/main" id="{00000000-0008-0000-0000-000037000000}"/>
            </a:ext>
          </a:extLst>
        </xdr:cNvPr>
        <xdr:cNvGrpSpPr/>
      </xdr:nvGrpSpPr>
      <xdr:grpSpPr>
        <a:xfrm>
          <a:off x="5444" y="322803"/>
          <a:ext cx="2006902" cy="1578661"/>
          <a:chOff x="5444" y="255813"/>
          <a:chExt cx="1905785" cy="1731862"/>
        </a:xfrm>
      </xdr:grpSpPr>
      <xdr:sp macro="" textlink="">
        <xdr:nvSpPr>
          <xdr:cNvPr id="7" name="Rectangle 6" hidden="1">
            <a:extLst>
              <a:ext uri="{FF2B5EF4-FFF2-40B4-BE49-F238E27FC236}">
                <a16:creationId xmlns:a16="http://schemas.microsoft.com/office/drawing/2014/main" id="{00000000-0008-0000-0000-000007000000}"/>
              </a:ext>
            </a:extLst>
          </xdr:cNvPr>
          <xdr:cNvSpPr/>
        </xdr:nvSpPr>
        <xdr:spPr>
          <a:xfrm>
            <a:off x="5444" y="255813"/>
            <a:ext cx="1905785" cy="1731862"/>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nvGrpSpPr>
          <xdr:cNvPr id="13" name="SelectionnerSchemaButton" hidden="1">
            <a:extLst>
              <a:ext uri="{FF2B5EF4-FFF2-40B4-BE49-F238E27FC236}">
                <a16:creationId xmlns:a16="http://schemas.microsoft.com/office/drawing/2014/main" id="{00000000-0008-0000-0000-00000D000000}"/>
              </a:ext>
            </a:extLst>
          </xdr:cNvPr>
          <xdr:cNvGrpSpPr/>
        </xdr:nvGrpSpPr>
        <xdr:grpSpPr>
          <a:xfrm>
            <a:off x="48857" y="283432"/>
            <a:ext cx="1840673" cy="299670"/>
            <a:chOff x="4288972" y="3037114"/>
            <a:chExt cx="1845128" cy="299357"/>
          </a:xfrm>
        </xdr:grpSpPr>
        <xdr:sp macro="[0]!Personnaliser" textlink="">
          <xdr:nvSpPr>
            <xdr:cNvPr id="10" name="Rectangle 9" hidden="1">
              <a:extLst>
                <a:ext uri="{FF2B5EF4-FFF2-40B4-BE49-F238E27FC236}">
                  <a16:creationId xmlns:a16="http://schemas.microsoft.com/office/drawing/2014/main" id="{00000000-0008-0000-0000-00000A000000}"/>
                </a:ext>
              </a:extLst>
            </xdr:cNvPr>
            <xdr:cNvSpPr/>
          </xdr:nvSpPr>
          <xdr:spPr>
            <a:xfrm>
              <a:off x="4288972" y="3037114"/>
              <a:ext cx="1845128" cy="299357"/>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       </a:t>
              </a:r>
              <a:r>
                <a:rPr lang="fr-FR" sz="1100">
                  <a:solidFill>
                    <a:schemeClr val="accent1">
                      <a:lumMod val="50000"/>
                    </a:schemeClr>
                  </a:solidFill>
                </a:rPr>
                <a:t>Selectionner</a:t>
              </a:r>
              <a:r>
                <a:rPr lang="fr-FR" sz="1100" baseline="0">
                  <a:solidFill>
                    <a:schemeClr val="accent1">
                      <a:lumMod val="50000"/>
                    </a:schemeClr>
                  </a:solidFill>
                </a:rPr>
                <a:t> un schéma</a:t>
              </a:r>
              <a:endParaRPr lang="fr-FR" sz="1100">
                <a:solidFill>
                  <a:schemeClr val="accent1">
                    <a:lumMod val="50000"/>
                  </a:schemeClr>
                </a:solidFill>
              </a:endParaRPr>
            </a:p>
          </xdr:txBody>
        </xdr:sp>
        <xdr:pic macro="[0]!Personnaliser">
          <xdr:nvPicPr>
            <xdr:cNvPr id="12" name="Graphique 11" descr="Paramètres" hidden="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316187" y="3053444"/>
              <a:ext cx="244928" cy="244928"/>
            </a:xfrm>
            <a:prstGeom prst="rect">
              <a:avLst/>
            </a:prstGeom>
          </xdr:spPr>
        </xdr:pic>
      </xdr:grpSp>
      <xdr:grpSp>
        <xdr:nvGrpSpPr>
          <xdr:cNvPr id="21" name="Groupe 20" hidden="1">
            <a:extLst>
              <a:ext uri="{FF2B5EF4-FFF2-40B4-BE49-F238E27FC236}">
                <a16:creationId xmlns:a16="http://schemas.microsoft.com/office/drawing/2014/main" id="{00000000-0008-0000-0000-000015000000}"/>
              </a:ext>
            </a:extLst>
          </xdr:cNvPr>
          <xdr:cNvGrpSpPr/>
        </xdr:nvGrpSpPr>
        <xdr:grpSpPr>
          <a:xfrm>
            <a:off x="43427" y="583102"/>
            <a:ext cx="1840673" cy="337809"/>
            <a:chOff x="3864428" y="1426029"/>
            <a:chExt cx="1845128" cy="337457"/>
          </a:xfrm>
        </xdr:grpSpPr>
        <xdr:sp macro="[0]!ImporterEchantillon" textlink="">
          <xdr:nvSpPr>
            <xdr:cNvPr id="19" name="Rectangle 18" hidden="1">
              <a:extLst>
                <a:ext uri="{FF2B5EF4-FFF2-40B4-BE49-F238E27FC236}">
                  <a16:creationId xmlns:a16="http://schemas.microsoft.com/office/drawing/2014/main" id="{00000000-0008-0000-0000-000013000000}"/>
                </a:ext>
              </a:extLst>
            </xdr:cNvPr>
            <xdr:cNvSpPr/>
          </xdr:nvSpPr>
          <xdr:spPr>
            <a:xfrm>
              <a:off x="3864428" y="1458685"/>
              <a:ext cx="1845128" cy="299357"/>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baseline="0">
                  <a:solidFill>
                    <a:schemeClr val="accent1">
                      <a:lumMod val="50000"/>
                    </a:schemeClr>
                  </a:solidFill>
                </a:rPr>
                <a:t>        Importer un échantillon</a:t>
              </a:r>
              <a:endParaRPr lang="fr-FR" sz="1100">
                <a:solidFill>
                  <a:schemeClr val="accent1">
                    <a:lumMod val="50000"/>
                  </a:schemeClr>
                </a:solidFill>
              </a:endParaRPr>
            </a:p>
          </xdr:txBody>
        </xdr:sp>
        <xdr:pic macro="[0]!ImporterEchantillon">
          <xdr:nvPicPr>
            <xdr:cNvPr id="15" name="Graphique 14" descr="Télécharger" hidden="1">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6200000">
              <a:off x="3869873" y="1426029"/>
              <a:ext cx="337457" cy="337457"/>
            </a:xfrm>
            <a:prstGeom prst="rect">
              <a:avLst/>
            </a:prstGeom>
          </xdr:spPr>
        </xdr:pic>
      </xdr:grpSp>
      <xdr:grpSp>
        <xdr:nvGrpSpPr>
          <xdr:cNvPr id="29" name="Groupe 28" hidden="1">
            <a:extLst>
              <a:ext uri="{FF2B5EF4-FFF2-40B4-BE49-F238E27FC236}">
                <a16:creationId xmlns:a16="http://schemas.microsoft.com/office/drawing/2014/main" id="{00000000-0008-0000-0000-00001D000000}"/>
              </a:ext>
            </a:extLst>
          </xdr:cNvPr>
          <xdr:cNvGrpSpPr/>
        </xdr:nvGrpSpPr>
        <xdr:grpSpPr>
          <a:xfrm>
            <a:off x="32568" y="910015"/>
            <a:ext cx="1846102" cy="332359"/>
            <a:chOff x="3853543" y="1752600"/>
            <a:chExt cx="1850570" cy="332013"/>
          </a:xfrm>
        </xdr:grpSpPr>
        <xdr:sp macro="[0]!ChoixLivraison" textlink="">
          <xdr:nvSpPr>
            <xdr:cNvPr id="23" name="Rectangle 22" hidden="1">
              <a:extLst>
                <a:ext uri="{FF2B5EF4-FFF2-40B4-BE49-F238E27FC236}">
                  <a16:creationId xmlns:a16="http://schemas.microsoft.com/office/drawing/2014/main" id="{00000000-0008-0000-0000-000017000000}"/>
                </a:ext>
              </a:extLst>
            </xdr:cNvPr>
            <xdr:cNvSpPr/>
          </xdr:nvSpPr>
          <xdr:spPr>
            <a:xfrm>
              <a:off x="3858985" y="1785256"/>
              <a:ext cx="1845128" cy="299357"/>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baseline="0">
                  <a:solidFill>
                    <a:schemeClr val="accent1">
                      <a:lumMod val="50000"/>
                    </a:schemeClr>
                  </a:solidFill>
                </a:rPr>
                <a:t>        Livrer l'audit</a:t>
              </a:r>
              <a:endParaRPr lang="fr-FR" sz="1100">
                <a:solidFill>
                  <a:schemeClr val="accent1">
                    <a:lumMod val="50000"/>
                  </a:schemeClr>
                </a:solidFill>
              </a:endParaRPr>
            </a:p>
          </xdr:txBody>
        </xdr:sp>
        <xdr:pic>
          <xdr:nvPicPr>
            <xdr:cNvPr id="28" name="Graphique 27" descr="Livraison" hidden="1">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853543" y="1752600"/>
              <a:ext cx="321129" cy="321129"/>
            </a:xfrm>
            <a:prstGeom prst="rect">
              <a:avLst/>
            </a:prstGeom>
          </xdr:spPr>
        </xdr:pic>
      </xdr:grpSp>
      <xdr:grpSp>
        <xdr:nvGrpSpPr>
          <xdr:cNvPr id="20" name="Groupe 19" hidden="1">
            <a:extLst>
              <a:ext uri="{FF2B5EF4-FFF2-40B4-BE49-F238E27FC236}">
                <a16:creationId xmlns:a16="http://schemas.microsoft.com/office/drawing/2014/main" id="{00000000-0008-0000-0000-000014000000}"/>
              </a:ext>
            </a:extLst>
          </xdr:cNvPr>
          <xdr:cNvGrpSpPr/>
        </xdr:nvGrpSpPr>
        <xdr:grpSpPr>
          <a:xfrm>
            <a:off x="39687" y="1302161"/>
            <a:ext cx="1838658" cy="354078"/>
            <a:chOff x="39687" y="1230313"/>
            <a:chExt cx="1836965" cy="360000"/>
          </a:xfrm>
        </xdr:grpSpPr>
        <xdr:sp macro="[0]!MasqueEmptyPage" textlink="">
          <xdr:nvSpPr>
            <xdr:cNvPr id="3" name="Rectangle 2" hidden="1">
              <a:extLst>
                <a:ext uri="{FF2B5EF4-FFF2-40B4-BE49-F238E27FC236}">
                  <a16:creationId xmlns:a16="http://schemas.microsoft.com/office/drawing/2014/main" id="{00000000-0008-0000-0000-000003000000}"/>
                </a:ext>
              </a:extLst>
            </xdr:cNvPr>
            <xdr:cNvSpPr/>
          </xdr:nvSpPr>
          <xdr:spPr>
            <a:xfrm>
              <a:off x="39687" y="1275670"/>
              <a:ext cx="1836965" cy="294822"/>
            </a:xfrm>
            <a:prstGeom prst="rect">
              <a:avLst/>
            </a:prstGeom>
            <a:solidFill>
              <a:schemeClr val="bg1">
                <a:lumMod val="95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      </a:t>
              </a:r>
              <a:r>
                <a:rPr lang="fr-FR" sz="1100">
                  <a:solidFill>
                    <a:schemeClr val="tx1"/>
                  </a:solidFill>
                </a:rPr>
                <a:t>   </a:t>
              </a:r>
              <a:r>
                <a:rPr lang="fr-FR" sz="1100">
                  <a:solidFill>
                    <a:schemeClr val="accent1">
                      <a:lumMod val="50000"/>
                    </a:schemeClr>
                  </a:solidFill>
                </a:rPr>
                <a:t>Masquer des pages</a:t>
              </a:r>
            </a:p>
          </xdr:txBody>
        </xdr:sp>
        <xdr:pic macro="[0]!MasqueEmptyPage">
          <xdr:nvPicPr>
            <xdr:cNvPr id="9" name="Graphique 8" descr="Dossier ouvert" hidden="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9687" y="1230313"/>
              <a:ext cx="360000" cy="360000"/>
            </a:xfrm>
            <a:prstGeom prst="rect">
              <a:avLst/>
            </a:prstGeom>
          </xdr:spPr>
        </xdr:pic>
      </xdr:grpSp>
      <xdr:grpSp>
        <xdr:nvGrpSpPr>
          <xdr:cNvPr id="18" name="Groupe 17" hidden="1">
            <a:extLst>
              <a:ext uri="{FF2B5EF4-FFF2-40B4-BE49-F238E27FC236}">
                <a16:creationId xmlns:a16="http://schemas.microsoft.com/office/drawing/2014/main" id="{00000000-0008-0000-0000-000012000000}"/>
              </a:ext>
            </a:extLst>
          </xdr:cNvPr>
          <xdr:cNvGrpSpPr/>
        </xdr:nvGrpSpPr>
        <xdr:grpSpPr>
          <a:xfrm>
            <a:off x="39687" y="1664765"/>
            <a:ext cx="1832987" cy="288898"/>
            <a:chOff x="39687" y="1598839"/>
            <a:chExt cx="1831294" cy="294822"/>
          </a:xfrm>
        </xdr:grpSpPr>
        <xdr:sp macro="[0]!MasqueCritere" textlink="">
          <xdr:nvSpPr>
            <xdr:cNvPr id="24" name="Rectangle 23" hidden="1">
              <a:extLst>
                <a:ext uri="{FF2B5EF4-FFF2-40B4-BE49-F238E27FC236}">
                  <a16:creationId xmlns:a16="http://schemas.microsoft.com/office/drawing/2014/main" id="{00000000-0008-0000-0000-000018000000}"/>
                </a:ext>
              </a:extLst>
            </xdr:cNvPr>
            <xdr:cNvSpPr/>
          </xdr:nvSpPr>
          <xdr:spPr>
            <a:xfrm>
              <a:off x="39689" y="1598839"/>
              <a:ext cx="1831292" cy="294822"/>
            </a:xfrm>
            <a:prstGeom prst="rect">
              <a:avLst/>
            </a:prstGeom>
            <a:solidFill>
              <a:schemeClr val="bg1">
                <a:lumMod val="95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      </a:t>
              </a:r>
              <a:r>
                <a:rPr lang="fr-FR" sz="1100">
                  <a:solidFill>
                    <a:schemeClr val="tx1"/>
                  </a:solidFill>
                </a:rPr>
                <a:t>   </a:t>
              </a:r>
              <a:r>
                <a:rPr lang="fr-FR" sz="1100">
                  <a:solidFill>
                    <a:schemeClr val="accent1">
                      <a:lumMod val="50000"/>
                    </a:schemeClr>
                  </a:solidFill>
                </a:rPr>
                <a:t>Filtrer les statuts</a:t>
              </a:r>
            </a:p>
          </xdr:txBody>
        </xdr:sp>
        <xdr:pic macro="[0]!MasqueCritere">
          <xdr:nvPicPr>
            <xdr:cNvPr id="16" name="Graphique 15" descr="Liste de contrôle" hidden="1">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9687" y="1604508"/>
              <a:ext cx="270000" cy="270000"/>
            </a:xfrm>
            <a:prstGeom prst="rect">
              <a:avLst/>
            </a:prstGeom>
          </xdr:spPr>
        </xdr:pic>
      </xdr:grpSp>
      <xdr:cxnSp macro="">
        <xdr:nvCxnSpPr>
          <xdr:cNvPr id="27" name="Connecteur droit 26" hidden="1">
            <a:extLst>
              <a:ext uri="{FF2B5EF4-FFF2-40B4-BE49-F238E27FC236}">
                <a16:creationId xmlns:a16="http://schemas.microsoft.com/office/drawing/2014/main" id="{00000000-0008-0000-0000-00001B000000}"/>
              </a:ext>
            </a:extLst>
          </xdr:cNvPr>
          <xdr:cNvCxnSpPr/>
        </xdr:nvCxnSpPr>
        <xdr:spPr>
          <a:xfrm>
            <a:off x="45132" y="1285490"/>
            <a:ext cx="1816204" cy="5326"/>
          </a:xfrm>
          <a:prstGeom prst="line">
            <a:avLst/>
          </a:prstGeom>
          <a:ln cmpd="sng">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28115</xdr:colOff>
      <xdr:row>0</xdr:row>
      <xdr:rowOff>40108</xdr:rowOff>
    </xdr:from>
    <xdr:to>
      <xdr:col>3</xdr:col>
      <xdr:colOff>24063</xdr:colOff>
      <xdr:row>1</xdr:row>
      <xdr:rowOff>521370</xdr:rowOff>
    </xdr:to>
    <xdr:sp macro="" textlink="">
      <xdr:nvSpPr>
        <xdr:cNvPr id="5" name="ZoneTexte 4">
          <a:extLst>
            <a:ext uri="{FF2B5EF4-FFF2-40B4-BE49-F238E27FC236}">
              <a16:creationId xmlns:a16="http://schemas.microsoft.com/office/drawing/2014/main" id="{00000000-0008-0000-0400-000005000000}"/>
            </a:ext>
          </a:extLst>
        </xdr:cNvPr>
        <xdr:cNvSpPr txBox="1"/>
      </xdr:nvSpPr>
      <xdr:spPr>
        <a:xfrm>
          <a:off x="28115" y="40108"/>
          <a:ext cx="3064001" cy="806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t>Niveau de référence à reporter sur la déclaration d'accessibilité</a:t>
          </a:r>
        </a:p>
        <a:p>
          <a:r>
            <a:rPr lang="fr-FR" sz="1100"/>
            <a:t>Le niveau de référence est le niveau </a:t>
          </a:r>
          <a:r>
            <a:rPr lang="fr-FR" sz="1100" b="1"/>
            <a:t>AA</a:t>
          </a:r>
          <a:r>
            <a:rPr lang="fr-FR" sz="1100" b="1" baseline="0"/>
            <a:t> (Legal) </a:t>
          </a:r>
          <a:br>
            <a:rPr lang="fr-FR" sz="1100"/>
          </a:br>
          <a:r>
            <a:rPr lang="fr-FR" sz="1100"/>
            <a:t>Les autres données sont indicatives</a:t>
          </a:r>
        </a:p>
      </xdr:txBody>
    </xdr:sp>
    <xdr:clientData/>
  </xdr:twoCellAnchor>
  <xdr:twoCellAnchor editAs="oneCell">
    <xdr:from>
      <xdr:col>6</xdr:col>
      <xdr:colOff>151560</xdr:colOff>
      <xdr:row>8</xdr:row>
      <xdr:rowOff>237240</xdr:rowOff>
    </xdr:from>
    <xdr:to>
      <xdr:col>6</xdr:col>
      <xdr:colOff>161640</xdr:colOff>
      <xdr:row>9</xdr:row>
      <xdr:rowOff>7832</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32657</xdr:colOff>
      <xdr:row>3</xdr:row>
      <xdr:rowOff>0</xdr:rowOff>
    </xdr:from>
    <xdr:to>
      <xdr:col>10</xdr:col>
      <xdr:colOff>174171</xdr:colOff>
      <xdr:row>28</xdr:row>
      <xdr:rowOff>0</xdr:rowOff>
    </xdr:to>
    <xdr:grpSp>
      <xdr:nvGrpSpPr>
        <xdr:cNvPr id="4" name="GraphResult">
          <a:extLst>
            <a:ext uri="{FF2B5EF4-FFF2-40B4-BE49-F238E27FC236}">
              <a16:creationId xmlns:a16="http://schemas.microsoft.com/office/drawing/2014/main" id="{00000000-0008-0000-0400-000004000000}"/>
            </a:ext>
          </a:extLst>
        </xdr:cNvPr>
        <xdr:cNvGrpSpPr/>
      </xdr:nvGrpSpPr>
      <xdr:grpSpPr>
        <a:xfrm>
          <a:off x="3258457" y="787400"/>
          <a:ext cx="4764314" cy="4775200"/>
          <a:chOff x="3100710" y="930442"/>
          <a:chExt cx="4549082" cy="4772526"/>
        </a:xfrm>
      </xdr:grpSpPr>
      <xdr:graphicFrame macro="">
        <xdr:nvGraphicFramePr>
          <xdr:cNvPr id="8" name="Graphique 7">
            <a:extLst>
              <a:ext uri="{FF2B5EF4-FFF2-40B4-BE49-F238E27FC236}">
                <a16:creationId xmlns:a16="http://schemas.microsoft.com/office/drawing/2014/main" id="{00000000-0008-0000-0400-000008000000}"/>
              </a:ext>
            </a:extLst>
          </xdr:cNvPr>
          <xdr:cNvGraphicFramePr/>
        </xdr:nvGraphicFramePr>
        <xdr:xfrm>
          <a:off x="3103432" y="933163"/>
          <a:ext cx="2593187" cy="233140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aphique 9">
            <a:extLst>
              <a:ext uri="{FF2B5EF4-FFF2-40B4-BE49-F238E27FC236}">
                <a16:creationId xmlns:a16="http://schemas.microsoft.com/office/drawing/2014/main" id="{00000000-0008-0000-0400-00000A000000}"/>
              </a:ext>
            </a:extLst>
          </xdr:cNvPr>
          <xdr:cNvGraphicFramePr>
            <a:graphicFrameLocks/>
          </xdr:cNvGraphicFramePr>
        </xdr:nvGraphicFramePr>
        <xdr:xfrm>
          <a:off x="5718610" y="930442"/>
          <a:ext cx="1925739" cy="233956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GraphiqueThematique">
            <a:extLst>
              <a:ext uri="{FF2B5EF4-FFF2-40B4-BE49-F238E27FC236}">
                <a16:creationId xmlns:a16="http://schemas.microsoft.com/office/drawing/2014/main" id="{00000000-0008-0000-0400-000007000000}"/>
              </a:ext>
            </a:extLst>
          </xdr:cNvPr>
          <xdr:cNvGraphicFramePr>
            <a:graphicFrameLocks/>
          </xdr:cNvGraphicFramePr>
        </xdr:nvGraphicFramePr>
        <xdr:xfrm>
          <a:off x="3100710" y="3467961"/>
          <a:ext cx="4549082" cy="2235007"/>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3.xml><?xml version="1.0" encoding="utf-8"?>
<c:userShapes xmlns:c="http://schemas.openxmlformats.org/drawingml/2006/chart">
  <cdr:relSizeAnchor xmlns:cdr="http://schemas.openxmlformats.org/drawingml/2006/chartDrawing">
    <cdr:from>
      <cdr:x>0.23329</cdr:x>
      <cdr:y>0</cdr:y>
    </cdr:from>
    <cdr:to>
      <cdr:x>0.23329</cdr:x>
      <cdr:y>0</cdr:y>
    </cdr:to>
    <cdr:grpSp>
      <cdr:nvGrpSpPr>
        <cdr:cNvPr id="6" name="Groupe 5">
          <a:extLst xmlns:a="http://schemas.openxmlformats.org/drawingml/2006/main">
            <a:ext uri="{FF2B5EF4-FFF2-40B4-BE49-F238E27FC236}">
              <a16:creationId xmlns:a16="http://schemas.microsoft.com/office/drawing/2014/main" id="{5525A630-44C0-457C-ACB3-CD9774A2031C}"/>
            </a:ext>
          </a:extLst>
        </cdr:cNvPr>
        <cdr:cNvGrpSpPr/>
      </cdr:nvGrpSpPr>
      <cdr:grpSpPr>
        <a:xfrm xmlns:a="http://schemas.openxmlformats.org/drawingml/2006/main">
          <a:off x="633587" y="0"/>
          <a:ext cx="0" cy="0"/>
          <a:chOff x="633587" y="0"/>
          <a:chExt cx="0" cy="0"/>
        </a:xfrm>
      </cdr:grpSpPr>
    </cdr:grpSp>
  </cdr:relSizeAnchor>
  <cdr:relSizeAnchor xmlns:cdr="http://schemas.openxmlformats.org/drawingml/2006/chartDrawing">
    <cdr:from>
      <cdr:x>0.34761</cdr:x>
      <cdr:y>0.79795</cdr:y>
    </cdr:from>
    <cdr:to>
      <cdr:x>0.90785</cdr:x>
      <cdr:y>0.88182</cdr:y>
    </cdr:to>
    <cdr:grpSp>
      <cdr:nvGrpSpPr>
        <cdr:cNvPr id="19" name="Groupe 18">
          <a:extLst xmlns:a="http://schemas.openxmlformats.org/drawingml/2006/main">
            <a:ext uri="{FF2B5EF4-FFF2-40B4-BE49-F238E27FC236}">
              <a16:creationId xmlns:a16="http://schemas.microsoft.com/office/drawing/2014/main" id="{58166D26-D970-4D3C-8D6A-10BD62607A90}"/>
            </a:ext>
          </a:extLst>
        </cdr:cNvPr>
        <cdr:cNvGrpSpPr/>
      </cdr:nvGrpSpPr>
      <cdr:grpSpPr>
        <a:xfrm xmlns:a="http://schemas.openxmlformats.org/drawingml/2006/main">
          <a:off x="944067" y="1861387"/>
          <a:ext cx="1521544" cy="195644"/>
          <a:chOff x="779444" y="1699794"/>
          <a:chExt cx="1406923" cy="209974"/>
        </a:xfrm>
      </cdr:grpSpPr>
      <cdr:sp macro="" textlink="">
        <cdr:nvSpPr>
          <cdr:cNvPr id="3" name="ZoneTexte 2">
            <a:extLst xmlns:a="http://schemas.openxmlformats.org/drawingml/2006/main">
              <a:ext uri="{FF2B5EF4-FFF2-40B4-BE49-F238E27FC236}">
                <a16:creationId xmlns:a16="http://schemas.microsoft.com/office/drawing/2014/main" id="{93BAC13C-C97D-4B72-8F02-E4459D918D74}"/>
              </a:ext>
            </a:extLst>
          </cdr:cNvPr>
          <cdr:cNvSpPr txBox="1"/>
        </cdr:nvSpPr>
        <cdr:spPr>
          <a:xfrm xmlns:a="http://schemas.openxmlformats.org/drawingml/2006/main">
            <a:off x="779444" y="1705247"/>
            <a:ext cx="166287" cy="202704"/>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fr-FR" sz="800" b="1">
                <a:solidFill>
                  <a:schemeClr val="bg1"/>
                </a:solidFill>
              </a:rPr>
              <a:t>C</a:t>
            </a:r>
          </a:p>
        </cdr:txBody>
      </cdr:sp>
      <cdr:sp macro="" textlink="">
        <cdr:nvSpPr>
          <cdr:cNvPr id="13" name="ZoneTexte 12">
            <a:extLst xmlns:a="http://schemas.openxmlformats.org/drawingml/2006/main">
              <a:ext uri="{FF2B5EF4-FFF2-40B4-BE49-F238E27FC236}">
                <a16:creationId xmlns:a16="http://schemas.microsoft.com/office/drawing/2014/main" id="{57AA50F6-41A0-4154-BE12-0F36757B9FC2}"/>
              </a:ext>
            </a:extLst>
          </cdr:cNvPr>
          <cdr:cNvSpPr txBox="1"/>
        </cdr:nvSpPr>
        <cdr:spPr>
          <a:xfrm xmlns:a="http://schemas.openxmlformats.org/drawingml/2006/main">
            <a:off x="911990" y="1703980"/>
            <a:ext cx="166287" cy="202704"/>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fr-FR" sz="800" b="1">
                <a:solidFill>
                  <a:schemeClr val="bg1"/>
                </a:solidFill>
              </a:rPr>
              <a:t>NC</a:t>
            </a:r>
          </a:p>
        </cdr:txBody>
      </cdr:sp>
      <cdr:sp macro="" textlink="">
        <cdr:nvSpPr>
          <cdr:cNvPr id="15" name="ZoneTexte 14">
            <a:extLst xmlns:a="http://schemas.openxmlformats.org/drawingml/2006/main">
              <a:ext uri="{FF2B5EF4-FFF2-40B4-BE49-F238E27FC236}">
                <a16:creationId xmlns:a16="http://schemas.microsoft.com/office/drawing/2014/main" id="{CE151D7F-5C56-4ABF-A715-8636A1839ED2}"/>
              </a:ext>
            </a:extLst>
          </cdr:cNvPr>
          <cdr:cNvSpPr txBox="1"/>
        </cdr:nvSpPr>
        <cdr:spPr>
          <a:xfrm xmlns:a="http://schemas.openxmlformats.org/drawingml/2006/main">
            <a:off x="1339539" y="1707064"/>
            <a:ext cx="166287" cy="202704"/>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fr-FR" sz="800" b="1">
                <a:solidFill>
                  <a:schemeClr val="bg1"/>
                </a:solidFill>
              </a:rPr>
              <a:t>C</a:t>
            </a:r>
          </a:p>
        </cdr:txBody>
      </cdr:sp>
      <cdr:sp macro="" textlink="">
        <cdr:nvSpPr>
          <cdr:cNvPr id="16" name="ZoneTexte 15">
            <a:extLst xmlns:a="http://schemas.openxmlformats.org/drawingml/2006/main">
              <a:ext uri="{FF2B5EF4-FFF2-40B4-BE49-F238E27FC236}">
                <a16:creationId xmlns:a16="http://schemas.microsoft.com/office/drawing/2014/main" id="{9CEDE7FB-5C81-4CC8-B14B-B79DA5B07CBA}"/>
              </a:ext>
            </a:extLst>
          </cdr:cNvPr>
          <cdr:cNvSpPr txBox="1"/>
        </cdr:nvSpPr>
        <cdr:spPr>
          <a:xfrm xmlns:a="http://schemas.openxmlformats.org/drawingml/2006/main">
            <a:off x="1466758" y="1705247"/>
            <a:ext cx="166287" cy="202704"/>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fr-FR" sz="800" b="1">
                <a:solidFill>
                  <a:schemeClr val="bg1"/>
                </a:solidFill>
              </a:rPr>
              <a:t>NC</a:t>
            </a:r>
          </a:p>
        </cdr:txBody>
      </cdr:sp>
      <cdr:sp macro="" textlink="">
        <cdr:nvSpPr>
          <cdr:cNvPr id="17" name="ZoneTexte 16">
            <a:extLst xmlns:a="http://schemas.openxmlformats.org/drawingml/2006/main">
              <a:ext uri="{FF2B5EF4-FFF2-40B4-BE49-F238E27FC236}">
                <a16:creationId xmlns:a16="http://schemas.microsoft.com/office/drawing/2014/main" id="{BD5A23EF-28FC-4568-BECD-5C284CF60941}"/>
              </a:ext>
            </a:extLst>
          </cdr:cNvPr>
          <cdr:cNvSpPr txBox="1"/>
        </cdr:nvSpPr>
        <cdr:spPr>
          <a:xfrm xmlns:a="http://schemas.openxmlformats.org/drawingml/2006/main">
            <a:off x="1893496" y="1699794"/>
            <a:ext cx="166287" cy="202704"/>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fr-FR" sz="800" b="1">
                <a:solidFill>
                  <a:schemeClr val="bg1"/>
                </a:solidFill>
              </a:rPr>
              <a:t>C</a:t>
            </a:r>
          </a:p>
        </cdr:txBody>
      </cdr:sp>
      <cdr:sp macro="" textlink="">
        <cdr:nvSpPr>
          <cdr:cNvPr id="18" name="ZoneTexte 17">
            <a:extLst xmlns:a="http://schemas.openxmlformats.org/drawingml/2006/main">
              <a:ext uri="{FF2B5EF4-FFF2-40B4-BE49-F238E27FC236}">
                <a16:creationId xmlns:a16="http://schemas.microsoft.com/office/drawing/2014/main" id="{0E508366-3591-4534-987A-25AA738565C2}"/>
              </a:ext>
            </a:extLst>
          </cdr:cNvPr>
          <cdr:cNvSpPr txBox="1"/>
        </cdr:nvSpPr>
        <cdr:spPr>
          <a:xfrm xmlns:a="http://schemas.openxmlformats.org/drawingml/2006/main">
            <a:off x="2020080" y="1699794"/>
            <a:ext cx="166287" cy="202704"/>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fr-FR" sz="800" b="1">
                <a:solidFill>
                  <a:schemeClr val="bg1"/>
                </a:solidFill>
              </a:rPr>
              <a:t>NC</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0</xdr:row>
      <xdr:rowOff>152400</xdr:rowOff>
    </xdr:from>
    <xdr:to>
      <xdr:col>4</xdr:col>
      <xdr:colOff>48986</xdr:colOff>
      <xdr:row>2</xdr:row>
      <xdr:rowOff>21771</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57843" y="152400"/>
          <a:ext cx="2438400" cy="217714"/>
        </a:xfrm>
        <a:prstGeom prst="rect">
          <a:avLst/>
        </a:prstGeom>
        <a:solidFill>
          <a:srgbClr val="3148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0</xdr:row>
      <xdr:rowOff>152400</xdr:rowOff>
    </xdr:from>
    <xdr:to>
      <xdr:col>4</xdr:col>
      <xdr:colOff>48986</xdr:colOff>
      <xdr:row>2</xdr:row>
      <xdr:rowOff>21771</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142875" y="152400"/>
          <a:ext cx="2306411" cy="212271"/>
        </a:xfrm>
        <a:prstGeom prst="rect">
          <a:avLst/>
        </a:prstGeom>
        <a:solidFill>
          <a:srgbClr val="3148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152400</xdr:rowOff>
    </xdr:from>
    <xdr:to>
      <xdr:col>4</xdr:col>
      <xdr:colOff>48986</xdr:colOff>
      <xdr:row>2</xdr:row>
      <xdr:rowOff>21771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156210" y="152400"/>
          <a:ext cx="2472146" cy="235131"/>
        </a:xfrm>
        <a:prstGeom prst="rect">
          <a:avLst/>
        </a:prstGeom>
        <a:solidFill>
          <a:srgbClr val="3148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0</xdr:row>
      <xdr:rowOff>152400</xdr:rowOff>
    </xdr:from>
    <xdr:to>
      <xdr:col>4</xdr:col>
      <xdr:colOff>48986</xdr:colOff>
      <xdr:row>2</xdr:row>
      <xdr:rowOff>21771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56210" y="152400"/>
          <a:ext cx="2472146" cy="235131"/>
        </a:xfrm>
        <a:prstGeom prst="rect">
          <a:avLst/>
        </a:prstGeom>
        <a:solidFill>
          <a:srgbClr val="3148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7</xdr:row>
      <xdr:rowOff>237240</xdr:rowOff>
    </xdr:from>
    <xdr:to>
      <xdr:col>4</xdr:col>
      <xdr:colOff>10080</xdr:colOff>
      <xdr:row>8</xdr:row>
      <xdr:rowOff>7834</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13608</xdr:colOff>
      <xdr:row>5</xdr:row>
      <xdr:rowOff>24491</xdr:rowOff>
    </xdr:from>
    <xdr:to>
      <xdr:col>2</xdr:col>
      <xdr:colOff>767443</xdr:colOff>
      <xdr:row>17</xdr:row>
      <xdr:rowOff>0</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0.23329</cdr:x>
      <cdr:y>0</cdr:y>
    </cdr:from>
    <cdr:to>
      <cdr:x>0.23329</cdr:x>
      <cdr:y>0</cdr:y>
    </cdr:to>
    <cdr:grpSp>
      <cdr:nvGrpSpPr>
        <cdr:cNvPr id="6" name="Groupe 5">
          <a:extLst xmlns:a="http://schemas.openxmlformats.org/drawingml/2006/main">
            <a:ext uri="{FF2B5EF4-FFF2-40B4-BE49-F238E27FC236}">
              <a16:creationId xmlns:a16="http://schemas.microsoft.com/office/drawing/2014/main" id="{5525A630-44C0-457C-ACB3-CD9774A2031C}"/>
            </a:ext>
          </a:extLst>
        </cdr:cNvPr>
        <cdr:cNvGrpSpPr/>
      </cdr:nvGrpSpPr>
      <cdr:grpSpPr>
        <a:xfrm xmlns:a="http://schemas.openxmlformats.org/drawingml/2006/main">
          <a:off x="631390" y="0"/>
          <a:ext cx="0" cy="0"/>
          <a:chOff x="631390" y="0"/>
          <a:chExt cx="0" cy="0"/>
        </a:xfrm>
      </cdr:grpSpPr>
    </cdr:grpSp>
  </cdr:relSizeAnchor>
  <cdr:relSizeAnchor xmlns:cdr="http://schemas.openxmlformats.org/drawingml/2006/chartDrawing">
    <cdr:from>
      <cdr:x>0.3075</cdr:x>
      <cdr:y>0.73116</cdr:y>
    </cdr:from>
    <cdr:to>
      <cdr:x>0.94361</cdr:x>
      <cdr:y>0.86787</cdr:y>
    </cdr:to>
    <cdr:grpSp>
      <cdr:nvGrpSpPr>
        <cdr:cNvPr id="19" name="Groupe 18">
          <a:extLst xmlns:a="http://schemas.openxmlformats.org/drawingml/2006/main">
            <a:ext uri="{FF2B5EF4-FFF2-40B4-BE49-F238E27FC236}">
              <a16:creationId xmlns:a16="http://schemas.microsoft.com/office/drawing/2014/main" id="{58166D26-D970-4D3C-8D6A-10BD62607A90}"/>
            </a:ext>
          </a:extLst>
        </cdr:cNvPr>
        <cdr:cNvGrpSpPr/>
      </cdr:nvGrpSpPr>
      <cdr:grpSpPr>
        <a:xfrm xmlns:a="http://schemas.openxmlformats.org/drawingml/2006/main">
          <a:off x="832236" y="1674418"/>
          <a:ext cx="1721607" cy="313077"/>
          <a:chOff x="779444" y="1705247"/>
          <a:chExt cx="1500929" cy="342275"/>
        </a:xfrm>
      </cdr:grpSpPr>
      <cdr:sp macro="" textlink="">
        <cdr:nvSpPr>
          <cdr:cNvPr id="3" name="ZoneTexte 2">
            <a:extLst xmlns:a="http://schemas.openxmlformats.org/drawingml/2006/main">
              <a:ext uri="{FF2B5EF4-FFF2-40B4-BE49-F238E27FC236}">
                <a16:creationId xmlns:a16="http://schemas.microsoft.com/office/drawing/2014/main" id="{93BAC13C-C97D-4B72-8F02-E4459D918D74}"/>
              </a:ext>
            </a:extLst>
          </cdr:cNvPr>
          <cdr:cNvSpPr txBox="1"/>
        </cdr:nvSpPr>
        <cdr:spPr>
          <a:xfrm xmlns:a="http://schemas.openxmlformats.org/drawingml/2006/main">
            <a:off x="779444" y="1705247"/>
            <a:ext cx="166287" cy="202704"/>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fr-FR" sz="800" b="1">
                <a:solidFill>
                  <a:schemeClr val="bg1"/>
                </a:solidFill>
              </a:rPr>
              <a:t>C</a:t>
            </a:r>
          </a:p>
        </cdr:txBody>
      </cdr:sp>
      <cdr:sp macro="" textlink="">
        <cdr:nvSpPr>
          <cdr:cNvPr id="13" name="ZoneTexte 12">
            <a:extLst xmlns:a="http://schemas.openxmlformats.org/drawingml/2006/main">
              <a:ext uri="{FF2B5EF4-FFF2-40B4-BE49-F238E27FC236}">
                <a16:creationId xmlns:a16="http://schemas.microsoft.com/office/drawing/2014/main" id="{57AA50F6-41A0-4154-BE12-0F36757B9FC2}"/>
              </a:ext>
            </a:extLst>
          </cdr:cNvPr>
          <cdr:cNvSpPr txBox="1"/>
        </cdr:nvSpPr>
        <cdr:spPr>
          <a:xfrm xmlns:a="http://schemas.openxmlformats.org/drawingml/2006/main">
            <a:off x="1206060" y="1838099"/>
            <a:ext cx="166287" cy="202704"/>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fr-FR" sz="800" b="1">
                <a:solidFill>
                  <a:schemeClr val="bg1"/>
                </a:solidFill>
              </a:rPr>
              <a:t>C</a:t>
            </a:r>
          </a:p>
        </cdr:txBody>
      </cdr:sp>
      <cdr:sp macro="" textlink="">
        <cdr:nvSpPr>
          <cdr:cNvPr id="16" name="ZoneTexte 15">
            <a:extLst xmlns:a="http://schemas.openxmlformats.org/drawingml/2006/main">
              <a:ext uri="{FF2B5EF4-FFF2-40B4-BE49-F238E27FC236}">
                <a16:creationId xmlns:a16="http://schemas.microsoft.com/office/drawing/2014/main" id="{9CEDE7FB-5C81-4CC8-B14B-B79DA5B07CBA}"/>
              </a:ext>
            </a:extLst>
          </cdr:cNvPr>
          <cdr:cNvSpPr txBox="1"/>
        </cdr:nvSpPr>
        <cdr:spPr>
          <a:xfrm xmlns:a="http://schemas.openxmlformats.org/drawingml/2006/main">
            <a:off x="1653909" y="1844818"/>
            <a:ext cx="166287" cy="202704"/>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fr-FR" sz="800" b="1">
                <a:solidFill>
                  <a:schemeClr val="bg1"/>
                </a:solidFill>
              </a:rPr>
              <a:t>NC</a:t>
            </a:r>
          </a:p>
        </cdr:txBody>
      </cdr:sp>
      <cdr:sp macro="" textlink="">
        <cdr:nvSpPr>
          <cdr:cNvPr id="17" name="ZoneTexte 16">
            <a:extLst xmlns:a="http://schemas.openxmlformats.org/drawingml/2006/main">
              <a:ext uri="{FF2B5EF4-FFF2-40B4-BE49-F238E27FC236}">
                <a16:creationId xmlns:a16="http://schemas.microsoft.com/office/drawing/2014/main" id="{BD5A23EF-28FC-4568-BECD-5C284CF60941}"/>
              </a:ext>
            </a:extLst>
          </cdr:cNvPr>
          <cdr:cNvSpPr txBox="1"/>
        </cdr:nvSpPr>
        <cdr:spPr>
          <a:xfrm xmlns:a="http://schemas.openxmlformats.org/drawingml/2006/main">
            <a:off x="1975751" y="1705247"/>
            <a:ext cx="166287" cy="202704"/>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fr-FR" sz="800" b="1">
                <a:solidFill>
                  <a:schemeClr val="bg1"/>
                </a:solidFill>
              </a:rPr>
              <a:t>C</a:t>
            </a:r>
          </a:p>
        </cdr:txBody>
      </cdr:sp>
      <cdr:sp macro="" textlink="">
        <cdr:nvSpPr>
          <cdr:cNvPr id="18" name="ZoneTexte 17">
            <a:extLst xmlns:a="http://schemas.openxmlformats.org/drawingml/2006/main">
              <a:ext uri="{FF2B5EF4-FFF2-40B4-BE49-F238E27FC236}">
                <a16:creationId xmlns:a16="http://schemas.microsoft.com/office/drawing/2014/main" id="{0E508366-3591-4534-987A-25AA738565C2}"/>
              </a:ext>
            </a:extLst>
          </cdr:cNvPr>
          <cdr:cNvSpPr txBox="1"/>
        </cdr:nvSpPr>
        <cdr:spPr>
          <a:xfrm xmlns:a="http://schemas.openxmlformats.org/drawingml/2006/main">
            <a:off x="2114086" y="1705247"/>
            <a:ext cx="166287" cy="202704"/>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fr-FR" sz="800" b="1">
                <a:solidFill>
                  <a:schemeClr val="bg1"/>
                </a:solidFill>
              </a:rPr>
              <a:t>NC</a:t>
            </a:r>
          </a:p>
        </cdr:txBody>
      </cdr:sp>
    </cdr:grpSp>
  </cdr:relSizeAnchor>
</c:userShapes>
</file>

<file path=xl/drawings/drawing8.xml><?xml version="1.0" encoding="utf-8"?>
<xdr:wsDr xmlns:xdr="http://schemas.openxmlformats.org/drawingml/2006/spreadsheetDrawing" xmlns:a="http://schemas.openxmlformats.org/drawingml/2006/main">
  <xdr:twoCellAnchor>
    <xdr:from>
      <xdr:col>36</xdr:col>
      <xdr:colOff>0</xdr:colOff>
      <xdr:row>72</xdr:row>
      <xdr:rowOff>0</xdr:rowOff>
    </xdr:from>
    <xdr:to>
      <xdr:col>38</xdr:col>
      <xdr:colOff>516592</xdr:colOff>
      <xdr:row>84</xdr:row>
      <xdr:rowOff>38581</xdr:rowOff>
    </xdr:to>
    <xdr:graphicFrame macro="">
      <xdr:nvGraphicFramePr>
        <xdr:cNvPr id="4" name="Graphique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537882</xdr:colOff>
      <xdr:row>71</xdr:row>
      <xdr:rowOff>185697</xdr:rowOff>
    </xdr:from>
    <xdr:to>
      <xdr:col>40</xdr:col>
      <xdr:colOff>717818</xdr:colOff>
      <xdr:row>84</xdr:row>
      <xdr:rowOff>41301</xdr:rowOff>
    </xdr:to>
    <xdr:graphicFrame macro="">
      <xdr:nvGraphicFramePr>
        <xdr:cNvPr id="5" name="Graphique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0.30684</cdr:x>
      <cdr:y>0.79312</cdr:y>
    </cdr:from>
    <cdr:to>
      <cdr:x>0.89924</cdr:x>
      <cdr:y>0.88253</cdr:y>
    </cdr:to>
    <cdr:grpSp>
      <cdr:nvGrpSpPr>
        <cdr:cNvPr id="12" name="Groupe 11">
          <a:extLst xmlns:a="http://schemas.openxmlformats.org/drawingml/2006/main">
            <a:ext uri="{FF2B5EF4-FFF2-40B4-BE49-F238E27FC236}">
              <a16:creationId xmlns:a16="http://schemas.microsoft.com/office/drawing/2014/main" id="{E1EF83DD-12F0-4AC0-89E6-0FB4FAD9EB20}"/>
            </a:ext>
          </a:extLst>
        </cdr:cNvPr>
        <cdr:cNvGrpSpPr/>
      </cdr:nvGrpSpPr>
      <cdr:grpSpPr>
        <a:xfrm xmlns:a="http://schemas.openxmlformats.org/drawingml/2006/main">
          <a:off x="791103" y="1763091"/>
          <a:ext cx="1527340" cy="198756"/>
          <a:chOff x="0" y="0"/>
          <a:chExt cx="1500929" cy="202704"/>
        </a:xfrm>
      </cdr:grpSpPr>
      <cdr:sp macro="" textlink="">
        <cdr:nvSpPr>
          <cdr:cNvPr id="13" name="ZoneTexte 2">
            <a:extLst xmlns:a="http://schemas.openxmlformats.org/drawingml/2006/main">
              <a:ext uri="{FF2B5EF4-FFF2-40B4-BE49-F238E27FC236}">
                <a16:creationId xmlns:a16="http://schemas.microsoft.com/office/drawing/2014/main" id="{6CD31127-4881-494E-ACFF-6E37EA2BC6BA}"/>
              </a:ext>
            </a:extLst>
          </cdr:cNvPr>
          <cdr:cNvSpPr txBox="1"/>
        </cdr:nvSpPr>
        <cdr:spPr>
          <a:xfrm xmlns:a="http://schemas.openxmlformats.org/drawingml/2006/main">
            <a:off x="0" y="0"/>
            <a:ext cx="166287" cy="202704"/>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solidFill>
                  <a:schemeClr val="bg1"/>
                </a:solidFill>
              </a:rPr>
              <a:t>C</a:t>
            </a:r>
          </a:p>
        </cdr:txBody>
      </cdr:sp>
      <cdr:sp macro="" textlink="">
        <cdr:nvSpPr>
          <cdr:cNvPr id="14" name="ZoneTexte 3">
            <a:extLst xmlns:a="http://schemas.openxmlformats.org/drawingml/2006/main">
              <a:ext uri="{FF2B5EF4-FFF2-40B4-BE49-F238E27FC236}">
                <a16:creationId xmlns:a16="http://schemas.microsoft.com/office/drawing/2014/main" id="{1990B787-5263-43AF-A234-284923FCF8C3}"/>
              </a:ext>
            </a:extLst>
          </cdr:cNvPr>
          <cdr:cNvSpPr txBox="1"/>
        </cdr:nvSpPr>
        <cdr:spPr>
          <a:xfrm xmlns:a="http://schemas.openxmlformats.org/drawingml/2006/main">
            <a:off x="238093" y="0"/>
            <a:ext cx="166287" cy="202704"/>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solidFill>
                  <a:schemeClr val="bg1"/>
                </a:solidFill>
              </a:rPr>
              <a:t>NC</a:t>
            </a:r>
          </a:p>
        </cdr:txBody>
      </cdr:sp>
      <cdr:sp macro="" textlink="">
        <cdr:nvSpPr>
          <cdr:cNvPr id="15" name="ZoneTexte 4">
            <a:extLst xmlns:a="http://schemas.openxmlformats.org/drawingml/2006/main">
              <a:ext uri="{FF2B5EF4-FFF2-40B4-BE49-F238E27FC236}">
                <a16:creationId xmlns:a16="http://schemas.microsoft.com/office/drawing/2014/main" id="{73C1CA52-86D4-4679-BA1F-33148D74CEDE}"/>
              </a:ext>
            </a:extLst>
          </cdr:cNvPr>
          <cdr:cNvSpPr txBox="1"/>
        </cdr:nvSpPr>
        <cdr:spPr>
          <a:xfrm xmlns:a="http://schemas.openxmlformats.org/drawingml/2006/main">
            <a:off x="605419" y="0"/>
            <a:ext cx="166287" cy="202704"/>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solidFill>
                  <a:schemeClr val="bg1"/>
                </a:solidFill>
              </a:rPr>
              <a:t>C</a:t>
            </a:r>
          </a:p>
        </cdr:txBody>
      </cdr:sp>
      <cdr:sp macro="" textlink="">
        <cdr:nvSpPr>
          <cdr:cNvPr id="16" name="ZoneTexte 5">
            <a:extLst xmlns:a="http://schemas.openxmlformats.org/drawingml/2006/main">
              <a:ext uri="{FF2B5EF4-FFF2-40B4-BE49-F238E27FC236}">
                <a16:creationId xmlns:a16="http://schemas.microsoft.com/office/drawing/2014/main" id="{8550C2B9-9FE1-4D5D-8126-1F5392E37511}"/>
              </a:ext>
            </a:extLst>
          </cdr:cNvPr>
          <cdr:cNvSpPr txBox="1"/>
        </cdr:nvSpPr>
        <cdr:spPr>
          <a:xfrm xmlns:a="http://schemas.openxmlformats.org/drawingml/2006/main">
            <a:off x="741032" y="0"/>
            <a:ext cx="166287" cy="202704"/>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solidFill>
                  <a:schemeClr val="bg1"/>
                </a:solidFill>
              </a:rPr>
              <a:t>NC</a:t>
            </a:r>
          </a:p>
        </cdr:txBody>
      </cdr:sp>
      <cdr:sp macro="" textlink="">
        <cdr:nvSpPr>
          <cdr:cNvPr id="17" name="ZoneTexte 6">
            <a:extLst xmlns:a="http://schemas.openxmlformats.org/drawingml/2006/main">
              <a:ext uri="{FF2B5EF4-FFF2-40B4-BE49-F238E27FC236}">
                <a16:creationId xmlns:a16="http://schemas.microsoft.com/office/drawing/2014/main" id="{825042CD-AA83-4B87-8C05-D68C57251ED2}"/>
              </a:ext>
            </a:extLst>
          </cdr:cNvPr>
          <cdr:cNvSpPr txBox="1"/>
        </cdr:nvSpPr>
        <cdr:spPr>
          <a:xfrm xmlns:a="http://schemas.openxmlformats.org/drawingml/2006/main">
            <a:off x="1196307" y="0"/>
            <a:ext cx="166287" cy="202704"/>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solidFill>
                  <a:schemeClr val="bg1"/>
                </a:solidFill>
              </a:rPr>
              <a:t>C</a:t>
            </a:r>
          </a:p>
        </cdr:txBody>
      </cdr:sp>
      <cdr:sp macro="" textlink="">
        <cdr:nvSpPr>
          <cdr:cNvPr id="18" name="ZoneTexte 7">
            <a:extLst xmlns:a="http://schemas.openxmlformats.org/drawingml/2006/main">
              <a:ext uri="{FF2B5EF4-FFF2-40B4-BE49-F238E27FC236}">
                <a16:creationId xmlns:a16="http://schemas.microsoft.com/office/drawing/2014/main" id="{71E1B50A-325F-4D5C-80CB-95D016DC3905}"/>
              </a:ext>
            </a:extLst>
          </cdr:cNvPr>
          <cdr:cNvSpPr txBox="1"/>
        </cdr:nvSpPr>
        <cdr:spPr>
          <a:xfrm xmlns:a="http://schemas.openxmlformats.org/drawingml/2006/main">
            <a:off x="1334642" y="0"/>
            <a:ext cx="166287" cy="202704"/>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solidFill>
                  <a:schemeClr val="bg1"/>
                </a:solidFill>
              </a:rPr>
              <a:t>NC</a:t>
            </a:r>
          </a:p>
        </cdr:txBody>
      </cdr:sp>
    </cdr:grp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onne_synthese" displayName="Donne_synthese" ref="B6:U140" headerRowCount="0" totalsRowShown="0" headerRowDxfId="303" dataDxfId="302">
  <tableColumns count="20">
    <tableColumn id="1" xr3:uid="{00000000-0010-0000-0000-000001000000}" name="Colonne1" headerRowDxfId="301" dataDxfId="300" dataCellStyle="Style 1">
      <calculatedColumnFormula>Criteres!B6</calculatedColumnFormula>
    </tableColumn>
    <tableColumn id="2" xr3:uid="{00000000-0010-0000-0000-000002000000}" name="Colonne2" headerRowDxfId="299" dataDxfId="298">
      <calculatedColumnFormula>BaseDeCalcul!AA12</calculatedColumnFormula>
    </tableColumn>
    <tableColumn id="3" xr3:uid="{00000000-0010-0000-0000-000003000000}" name="Colonne3" headerRowDxfId="297" dataDxfId="296">
      <calculatedColumnFormula>BaseDeCalcul!B12</calculatedColumnFormula>
    </tableColumn>
    <tableColumn id="4" xr3:uid="{00000000-0010-0000-0000-000004000000}" name="Colonne4" headerRowDxfId="295" dataDxfId="294">
      <calculatedColumnFormula>Criteres!E6</calculatedColumnFormula>
    </tableColumn>
    <tableColumn id="5" xr3:uid="{00000000-0010-0000-0000-000005000000}" name="Colonne5" headerRowDxfId="293" dataDxfId="292">
      <calculatedColumnFormula>Criteres!D6</calculatedColumnFormula>
    </tableColumn>
    <tableColumn id="6" xr3:uid="{00000000-0010-0000-0000-000006000000}" name="Colonne6" headerRowDxfId="291" dataDxfId="290">
      <calculatedColumnFormula>IF('P01'!$F6&gt;"",'P01'!$E6&amp;" "&amp;CHAR(10)&amp;'P01'!$F6,'P01'!$E6)</calculatedColumnFormula>
    </tableColumn>
    <tableColumn id="7" xr3:uid="{00000000-0010-0000-0000-000007000000}" name="Colonne7" headerRowDxfId="289" dataDxfId="288">
      <calculatedColumnFormula>IF('P02'!$F6&gt;"",'P02'!$E6&amp;" "&amp;CHAR(10)&amp;'P02'!$F6,'P02'!$E6)</calculatedColumnFormula>
    </tableColumn>
    <tableColumn id="8" xr3:uid="{00000000-0010-0000-0000-000008000000}" name="Colonne8" headerRowDxfId="287" dataDxfId="286">
      <calculatedColumnFormula>IF('P03'!$F6&gt;"",'P03'!$E6&amp;" "&amp;CHAR(10)&amp;'P03'!$F6,'P03'!$E6)</calculatedColumnFormula>
    </tableColumn>
    <tableColumn id="9" xr3:uid="{00000000-0010-0000-0000-000009000000}" name="Colonne9" headerRowDxfId="285" dataDxfId="284">
      <calculatedColumnFormula>IF('P04'!$F6&gt;"",'P04'!$E6&amp;" "&amp;CHAR(10)&amp;'P04'!$F6,'P04'!$E6)</calculatedColumnFormula>
    </tableColumn>
    <tableColumn id="10" xr3:uid="{00000000-0010-0000-0000-00000A000000}" name="Colonne10" headerRowDxfId="283" dataDxfId="282">
      <calculatedColumnFormula>IF('P05'!$F6&gt;"",'P05'!$E6&amp;" "&amp;CHAR(10)&amp;'P05'!$F6,'P05'!$E6)</calculatedColumnFormula>
    </tableColumn>
    <tableColumn id="11" xr3:uid="{00000000-0010-0000-0000-00000B000000}" name="Colonne11" headerRowDxfId="281" dataDxfId="280">
      <calculatedColumnFormula>IF('P06'!$F6&gt;"",'P06'!$E6&amp;" "&amp;CHAR(10)&amp;'P06'!$F6,'P06'!$E6)</calculatedColumnFormula>
    </tableColumn>
    <tableColumn id="12" xr3:uid="{00000000-0010-0000-0000-00000C000000}" name="Colonne12" headerRowDxfId="279" dataDxfId="278">
      <calculatedColumnFormula>IF('P07'!$F6&gt;"",'P07'!$E6&amp;" "&amp;CHAR(10)&amp;'P07'!$F6,'P07'!$E6)</calculatedColumnFormula>
    </tableColumn>
    <tableColumn id="13" xr3:uid="{00000000-0010-0000-0000-00000D000000}" name="Colonne13" headerRowDxfId="277" dataDxfId="276">
      <calculatedColumnFormula>IF('P08'!$F6&gt;"",'P08'!$E6&amp;" "&amp;CHAR(10)&amp;'P08'!$F6,'P08'!$E6)</calculatedColumnFormula>
    </tableColumn>
    <tableColumn id="14" xr3:uid="{00000000-0010-0000-0000-00000E000000}" name="Colonne14" headerRowDxfId="275" dataDxfId="274">
      <calculatedColumnFormula>IF('P09'!$F6&gt;"",'P09'!$E6&amp;" "&amp;CHAR(10)&amp;'P09'!$F6,'P09'!$E6)</calculatedColumnFormula>
    </tableColumn>
    <tableColumn id="15" xr3:uid="{00000000-0010-0000-0000-00000F000000}" name="Colonne15" headerRowDxfId="273" dataDxfId="272">
      <calculatedColumnFormula>IF('P10'!$F6&gt;"",'P10'!$E6&amp;" "&amp;CHAR(10)&amp;'P10'!$F6,'P10'!$E6)</calculatedColumnFormula>
    </tableColumn>
    <tableColumn id="16" xr3:uid="{00000000-0010-0000-0000-000010000000}" name="Colonne16" headerRowDxfId="271" dataDxfId="270">
      <calculatedColumnFormula>IF('P11'!$F6&gt;"",'P11'!$E6&amp;" "&amp;CHAR(10)&amp;'P11'!$F6,'P11'!$E6)</calculatedColumnFormula>
    </tableColumn>
    <tableColumn id="17" xr3:uid="{00000000-0010-0000-0000-000011000000}" name="Colonne17" headerRowDxfId="269" dataDxfId="268">
      <calculatedColumnFormula>IF('P12'!$F6&gt;"",'P12'!$E6&amp;" "&amp;CHAR(10)&amp;'P12'!$F6,'P12'!$E6)</calculatedColumnFormula>
    </tableColumn>
    <tableColumn id="18" xr3:uid="{00000000-0010-0000-0000-000012000000}" name="Colonne18" headerRowDxfId="267" dataDxfId="266">
      <calculatedColumnFormula>IF('P13'!$F6&gt;"",'P13'!$E6&amp;" "&amp;CHAR(10)&amp;'P13'!$F6,'P13'!$E6)</calculatedColumnFormula>
    </tableColumn>
    <tableColumn id="19" xr3:uid="{00000000-0010-0000-0000-000013000000}" name="Colonne19" headerRowDxfId="265" dataDxfId="264">
      <calculatedColumnFormula>IF('P14'!$F6&gt;"",'P14'!$E6&amp;" "&amp;CHAR(10)&amp;'P14'!$F6,'P14'!$E6)</calculatedColumnFormula>
    </tableColumn>
    <tableColumn id="20" xr3:uid="{00000000-0010-0000-0000-000014000000}" name="Colonne20" headerRowDxfId="263" dataDxfId="262">
      <calculatedColumnFormula>IF('P15'!$F6&gt;"",'P15'!$E6&amp;" "&amp;CHAR(10)&amp;'P15'!$F6,'P15'!$E6)</calculatedColumnFormula>
    </tableColumn>
  </tableColumns>
  <tableStyleInfo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ardis-group.com/tech/digital-services-services-numeriques-cloud/" TargetMode="External"/><Relationship Id="rId13" Type="http://schemas.openxmlformats.org/officeDocument/2006/relationships/hyperlink" Target="https://www.hardis-group.com/ethique-et-compliance/" TargetMode="External"/><Relationship Id="rId3" Type="http://schemas.openxmlformats.org/officeDocument/2006/relationships/hyperlink" Target="https://www.hardis-group.com/contact/" TargetMode="External"/><Relationship Id="rId7" Type="http://schemas.openxmlformats.org/officeDocument/2006/relationships/hyperlink" Target="https://www.hardis-group.com/podcasts/light-up-2-partie-3-la-finance-responsable-comment-les-epargnants-adherent-ils-a-la-demarche-eco-responsable-et-quelles-sont-leurs-attentes/" TargetMode="External"/><Relationship Id="rId12" Type="http://schemas.openxmlformats.org/officeDocument/2006/relationships/hyperlink" Target="https://www.hardis-group.com/we-are-hardis-group/nos-agences/" TargetMode="External"/><Relationship Id="rId17" Type="http://schemas.openxmlformats.org/officeDocument/2006/relationships/drawing" Target="../drawings/drawing1.xml"/><Relationship Id="rId2" Type="http://schemas.openxmlformats.org/officeDocument/2006/relationships/hyperlink" Target="https://www.hardis-group.com/mentions-legales/" TargetMode="External"/><Relationship Id="rId16" Type="http://schemas.openxmlformats.org/officeDocument/2006/relationships/printerSettings" Target="../printerSettings/printerSettings1.bin"/><Relationship Id="rId1" Type="http://schemas.openxmlformats.org/officeDocument/2006/relationships/hyperlink" Target="https://www.hardis-group.com/" TargetMode="External"/><Relationship Id="rId6" Type="http://schemas.openxmlformats.org/officeDocument/2006/relationships/hyperlink" Target="https://www.hardis-group.com/vision/?f_post_type=post" TargetMode="External"/><Relationship Id="rId11" Type="http://schemas.openxmlformats.org/officeDocument/2006/relationships/hyperlink" Target="https://www.hardis-group.com/job-offers/?keyword" TargetMode="External"/><Relationship Id="rId5" Type="http://schemas.openxmlformats.org/officeDocument/2006/relationships/hyperlink" Target="https://www.hardis-group.com/?paged=1&amp;s=num%C3%A9rique+responsable&amp;f_post_type=page" TargetMode="External"/><Relationship Id="rId15" Type="http://schemas.openxmlformats.org/officeDocument/2006/relationships/hyperlink" Target="https://www.hardis-group.com/job-offers/manager-technique-h-f-1096-2/" TargetMode="External"/><Relationship Id="rId10" Type="http://schemas.openxmlformats.org/officeDocument/2006/relationships/hyperlink" Target="https://www.hardis-group.com/business/assurance-services-financiers/" TargetMode="External"/><Relationship Id="rId4" Type="http://schemas.openxmlformats.org/officeDocument/2006/relationships/hyperlink" Target="https://www.hardis-group.com/plan-du-site/" TargetMode="External"/><Relationship Id="rId9" Type="http://schemas.openxmlformats.org/officeDocument/2006/relationships/hyperlink" Target="https://www.hardis-group.com/tech/numerique-responsable/" TargetMode="External"/><Relationship Id="rId14" Type="http://schemas.openxmlformats.org/officeDocument/2006/relationships/hyperlink" Target="https://www.hardis-group.com/we-are-hardis-group/nous-connaitre/"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33"/>
  <sheetViews>
    <sheetView tabSelected="1" zoomScale="120" zoomScaleNormal="120" workbookViewId="0">
      <selection activeCell="B9" sqref="B9:E9"/>
    </sheetView>
  </sheetViews>
  <sheetFormatPr baseColWidth="10" defaultColWidth="8.6640625" defaultRowHeight="15"/>
  <cols>
    <col min="1" max="1" width="20.6640625" customWidth="1"/>
    <col min="2" max="2" width="27.6640625" customWidth="1"/>
    <col min="3" max="3" width="72" style="1" customWidth="1"/>
    <col min="4" max="4" width="35.6640625" style="1" customWidth="1"/>
    <col min="5" max="5" width="30.6640625" customWidth="1"/>
  </cols>
  <sheetData>
    <row r="1" spans="1:5" ht="22.75" customHeight="1">
      <c r="A1" s="222"/>
      <c r="B1" s="222"/>
      <c r="C1" s="222"/>
      <c r="D1" s="222"/>
      <c r="E1" s="222"/>
    </row>
    <row r="2" spans="1:5" ht="35.25" customHeight="1">
      <c r="A2" s="86"/>
      <c r="B2" s="223" t="s">
        <v>0</v>
      </c>
      <c r="C2" s="223"/>
      <c r="D2" s="223"/>
      <c r="E2" s="223"/>
    </row>
    <row r="3" spans="1:5" ht="15" customHeight="1">
      <c r="A3" s="87"/>
      <c r="B3" s="224" t="s">
        <v>1</v>
      </c>
      <c r="C3" s="224"/>
      <c r="D3" s="224"/>
      <c r="E3" s="224"/>
    </row>
    <row r="4" spans="1:5">
      <c r="A4" s="40" t="s">
        <v>2</v>
      </c>
      <c r="B4" s="226" t="s">
        <v>1</v>
      </c>
      <c r="C4" s="227"/>
      <c r="D4" s="227"/>
      <c r="E4" s="228"/>
    </row>
    <row r="5" spans="1:5">
      <c r="A5" s="40" t="s">
        <v>3</v>
      </c>
      <c r="B5" s="185">
        <v>45887</v>
      </c>
      <c r="C5" s="183"/>
      <c r="D5" s="183"/>
      <c r="E5" s="184"/>
    </row>
    <row r="6" spans="1:5" hidden="1">
      <c r="A6" s="40"/>
      <c r="B6" s="229"/>
      <c r="C6" s="227"/>
      <c r="D6" s="227"/>
      <c r="E6" s="228"/>
    </row>
    <row r="7" spans="1:5">
      <c r="A7" s="40" t="s">
        <v>4</v>
      </c>
      <c r="B7" s="229" t="s">
        <v>5</v>
      </c>
      <c r="C7" s="227"/>
      <c r="D7" s="227"/>
      <c r="E7" s="228"/>
    </row>
    <row r="8" spans="1:5">
      <c r="A8" s="40" t="s">
        <v>6</v>
      </c>
      <c r="B8" s="230" t="s">
        <v>7</v>
      </c>
      <c r="C8" s="231"/>
      <c r="D8" s="231"/>
      <c r="E8" s="232"/>
    </row>
    <row r="9" spans="1:5">
      <c r="A9" s="40" t="s">
        <v>8</v>
      </c>
      <c r="B9" s="229" t="s">
        <v>7</v>
      </c>
      <c r="C9" s="227"/>
      <c r="D9" s="227"/>
      <c r="E9" s="228"/>
    </row>
    <row r="10" spans="1:5">
      <c r="A10" s="40" t="s">
        <v>9</v>
      </c>
      <c r="B10" s="225">
        <f>COUNTIF(B12:B31,"&gt;''")</f>
        <v>15</v>
      </c>
      <c r="C10" s="225"/>
      <c r="D10" s="192"/>
      <c r="E10" s="186"/>
    </row>
    <row r="11" spans="1:5">
      <c r="A11" s="22" t="s">
        <v>10</v>
      </c>
      <c r="B11" s="22" t="s">
        <v>11</v>
      </c>
      <c r="C11" s="22" t="s">
        <v>12</v>
      </c>
      <c r="D11" s="22" t="s">
        <v>13</v>
      </c>
      <c r="E11" s="22" t="s">
        <v>14</v>
      </c>
    </row>
    <row r="12" spans="1:5">
      <c r="A12" s="213" t="s">
        <v>15</v>
      </c>
      <c r="B12" s="187" t="s">
        <v>16</v>
      </c>
      <c r="C12" s="214" t="s">
        <v>17</v>
      </c>
      <c r="D12" s="182" t="s">
        <v>18</v>
      </c>
      <c r="E12" s="182" t="s">
        <v>19</v>
      </c>
    </row>
    <row r="13" spans="1:5">
      <c r="A13" s="213" t="s">
        <v>20</v>
      </c>
      <c r="B13" s="187" t="s">
        <v>21</v>
      </c>
      <c r="C13" s="188" t="s">
        <v>22</v>
      </c>
      <c r="D13" s="182" t="s">
        <v>18</v>
      </c>
      <c r="E13" s="182"/>
    </row>
    <row r="14" spans="1:5">
      <c r="A14" s="213" t="s">
        <v>23</v>
      </c>
      <c r="B14" s="187" t="s">
        <v>24</v>
      </c>
      <c r="C14" s="214" t="s">
        <v>25</v>
      </c>
      <c r="D14" s="182" t="s">
        <v>18</v>
      </c>
      <c r="E14" s="182"/>
    </row>
    <row r="15" spans="1:5">
      <c r="A15" s="213" t="s">
        <v>26</v>
      </c>
      <c r="B15" s="187" t="s">
        <v>27</v>
      </c>
      <c r="C15" s="188" t="s">
        <v>28</v>
      </c>
      <c r="D15" s="182" t="s">
        <v>18</v>
      </c>
      <c r="E15" s="182"/>
    </row>
    <row r="16" spans="1:5" ht="45">
      <c r="A16" s="213" t="s">
        <v>29</v>
      </c>
      <c r="B16" s="187" t="s">
        <v>30</v>
      </c>
      <c r="C16" s="214" t="s">
        <v>31</v>
      </c>
      <c r="D16" s="182"/>
      <c r="E16" s="182"/>
    </row>
    <row r="17" spans="1:5">
      <c r="A17" s="213" t="s">
        <v>32</v>
      </c>
      <c r="B17" s="187" t="s">
        <v>33</v>
      </c>
      <c r="C17" s="188" t="s">
        <v>34</v>
      </c>
      <c r="D17" s="182"/>
      <c r="E17" s="182"/>
    </row>
    <row r="18" spans="1:5" ht="46">
      <c r="A18" s="213" t="s">
        <v>35</v>
      </c>
      <c r="B18" s="187" t="s">
        <v>36</v>
      </c>
      <c r="C18" s="215" t="s">
        <v>37</v>
      </c>
      <c r="D18" s="181"/>
      <c r="E18" s="182"/>
    </row>
    <row r="19" spans="1:5" ht="30">
      <c r="A19" s="213" t="s">
        <v>38</v>
      </c>
      <c r="B19" s="187" t="s">
        <v>39</v>
      </c>
      <c r="C19" s="216" t="s">
        <v>40</v>
      </c>
      <c r="D19" s="189"/>
      <c r="E19" s="182"/>
    </row>
    <row r="20" spans="1:5">
      <c r="A20" s="213" t="s">
        <v>41</v>
      </c>
      <c r="B20" s="187" t="s">
        <v>42</v>
      </c>
      <c r="C20" s="216" t="s">
        <v>43</v>
      </c>
      <c r="D20" s="189"/>
      <c r="E20" s="182"/>
    </row>
    <row r="21" spans="1:5">
      <c r="A21" s="213" t="s">
        <v>44</v>
      </c>
      <c r="B21" s="187" t="s">
        <v>45</v>
      </c>
      <c r="C21" s="216" t="s">
        <v>46</v>
      </c>
      <c r="D21" s="189"/>
      <c r="E21" s="182"/>
    </row>
    <row r="22" spans="1:5">
      <c r="A22" s="213" t="s">
        <v>47</v>
      </c>
      <c r="B22" s="187" t="s">
        <v>48</v>
      </c>
      <c r="C22" s="214" t="s">
        <v>49</v>
      </c>
      <c r="D22" s="189"/>
      <c r="E22" s="182"/>
    </row>
    <row r="23" spans="1:5" ht="31">
      <c r="A23" s="213" t="s">
        <v>50</v>
      </c>
      <c r="B23" s="217" t="s">
        <v>51</v>
      </c>
      <c r="C23" s="218" t="s">
        <v>52</v>
      </c>
      <c r="D23" s="189"/>
      <c r="E23" s="182"/>
    </row>
    <row r="24" spans="1:5">
      <c r="A24" s="213" t="s">
        <v>53</v>
      </c>
      <c r="B24" s="187" t="s">
        <v>54</v>
      </c>
      <c r="C24" s="216" t="s">
        <v>55</v>
      </c>
      <c r="D24" s="189"/>
      <c r="E24" s="182" t="s">
        <v>56</v>
      </c>
    </row>
    <row r="25" spans="1:5">
      <c r="A25" s="213" t="s">
        <v>57</v>
      </c>
      <c r="B25" s="187" t="s">
        <v>58</v>
      </c>
      <c r="C25" s="216" t="s">
        <v>59</v>
      </c>
      <c r="D25" s="189"/>
      <c r="E25" s="182"/>
    </row>
    <row r="26" spans="1:5">
      <c r="A26" s="213" t="s">
        <v>60</v>
      </c>
      <c r="B26" s="187" t="s">
        <v>61</v>
      </c>
      <c r="C26" s="216" t="s">
        <v>62</v>
      </c>
      <c r="E26" s="182"/>
    </row>
    <row r="27" spans="1:5">
      <c r="A27" s="213" t="s">
        <v>63</v>
      </c>
      <c r="B27" s="187"/>
      <c r="C27" s="189"/>
      <c r="D27" s="189"/>
      <c r="E27" s="182"/>
    </row>
    <row r="28" spans="1:5">
      <c r="A28" s="213" t="s">
        <v>64</v>
      </c>
      <c r="B28" s="187"/>
      <c r="C28" s="189"/>
      <c r="D28" s="189"/>
      <c r="E28" s="182"/>
    </row>
    <row r="29" spans="1:5">
      <c r="A29" s="213" t="s">
        <v>65</v>
      </c>
      <c r="B29" s="187"/>
      <c r="C29" s="189"/>
      <c r="D29" s="189"/>
      <c r="E29" s="182"/>
    </row>
    <row r="30" spans="1:5">
      <c r="A30" s="213" t="s">
        <v>66</v>
      </c>
      <c r="B30" s="187"/>
      <c r="C30" s="189"/>
      <c r="D30" s="189"/>
      <c r="E30" s="182"/>
    </row>
    <row r="31" spans="1:5">
      <c r="A31" s="213" t="s">
        <v>67</v>
      </c>
      <c r="B31" s="187"/>
      <c r="C31" s="189"/>
      <c r="D31" s="189"/>
      <c r="E31" s="182"/>
    </row>
    <row r="32" spans="1:5">
      <c r="A32" s="180"/>
      <c r="B32" s="180"/>
      <c r="C32" s="180"/>
      <c r="D32" s="180"/>
      <c r="E32" s="180"/>
    </row>
    <row r="33" spans="1:5">
      <c r="A33" s="180"/>
      <c r="B33" s="180"/>
      <c r="C33" s="180"/>
      <c r="D33" s="180"/>
      <c r="E33" s="180"/>
    </row>
  </sheetData>
  <mergeCells count="9">
    <mergeCell ref="A1:E1"/>
    <mergeCell ref="B2:E2"/>
    <mergeCell ref="B3:E3"/>
    <mergeCell ref="B10:C10"/>
    <mergeCell ref="B4:E4"/>
    <mergeCell ref="B6:E6"/>
    <mergeCell ref="B7:E7"/>
    <mergeCell ref="B8:E8"/>
    <mergeCell ref="B9:E9"/>
  </mergeCells>
  <hyperlinks>
    <hyperlink ref="C12" r:id="rId1" xr:uid="{EE3BC7E1-E350-144E-8103-28A175F94D27}"/>
    <hyperlink ref="C14" r:id="rId2" xr:uid="{AAEA1D0C-7367-F54F-B7D4-CEDE9F35A436}"/>
    <hyperlink ref="C13" r:id="rId3" xr:uid="{B2452F2B-C6BE-1E4C-A70E-1EB548C77AB4}"/>
    <hyperlink ref="C15" r:id="rId4" xr:uid="{4BCA70E4-E52C-404A-A1AF-D3C62048314A}"/>
    <hyperlink ref="C16" r:id="rId5" xr:uid="{91ADB54B-EA62-2F43-A8B9-59E190C7D2B1}"/>
    <hyperlink ref="C17" r:id="rId6" xr:uid="{A929BBFA-8AFB-8D4F-BF2C-2D3D0798C5F7}"/>
    <hyperlink ref="C18" r:id="rId7" xr:uid="{B218C03B-3B02-D34D-A163-48F64C93A5F6}"/>
    <hyperlink ref="C19" r:id="rId8" xr:uid="{1E47C235-50B6-E046-AB1E-23C66FF5D3D8}"/>
    <hyperlink ref="C20" r:id="rId9" xr:uid="{BA0A9370-BFAC-A74F-9B4C-22D58B11D1A0}"/>
    <hyperlink ref="C21" r:id="rId10" xr:uid="{E1D8E1A8-1D53-D444-8D3F-3993C052DD13}"/>
    <hyperlink ref="C22" r:id="rId11" xr:uid="{630D8F31-B0C0-3245-A16F-064BD9E43EA6}"/>
    <hyperlink ref="C24" r:id="rId12" xr:uid="{3F1C6B5D-6559-FE4F-A246-71B12E02207E}"/>
    <hyperlink ref="C25" r:id="rId13" xr:uid="{5E326E69-5FCA-D24B-81A6-A2B27098C9FD}"/>
    <hyperlink ref="C26" r:id="rId14" xr:uid="{C89A69ED-AE42-CC4B-A3F0-B199ABF2BA26}"/>
    <hyperlink ref="C23" r:id="rId15" xr:uid="{CC8B17C9-6D2E-B246-A8B2-7979091BFD12}"/>
  </hyperlinks>
  <pageMargins left="0.7" right="0.7" top="0.75" bottom="0.75" header="0.3" footer="0.3"/>
  <pageSetup paperSize="9" orientation="portrait" r:id="rId16"/>
  <drawing r:id="rId1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B145"/>
  <sheetViews>
    <sheetView zoomScaleNormal="100" workbookViewId="0">
      <pane xSplit="6" ySplit="3" topLeftCell="G124" activePane="bottomRight" state="frozenSplit"/>
      <selection pane="topRight" activeCell="C24" sqref="C24"/>
      <selection pane="bottomLeft" activeCell="C24" sqref="C24"/>
      <selection pane="bottomRight" activeCell="A133" sqref="A133:XFD133"/>
    </sheetView>
  </sheetViews>
  <sheetFormatPr baseColWidth="10" defaultColWidth="8.6640625" defaultRowHeight="15"/>
  <cols>
    <col min="1" max="1" width="4.33203125" hidden="1" customWidth="1"/>
    <col min="2" max="2" width="13.5" style="7" customWidth="1"/>
    <col min="3" max="3" width="7.6640625" style="68" hidden="1" customWidth="1"/>
    <col min="4" max="4" width="8" style="68" customWidth="1"/>
    <col min="5" max="5" width="53" style="73" bestFit="1" customWidth="1"/>
    <col min="6" max="6" width="5.6640625" style="68" customWidth="1"/>
    <col min="7" max="21" width="5.6640625" style="74" customWidth="1"/>
    <col min="22" max="26" width="5.6640625" style="74" hidden="1" customWidth="1"/>
    <col min="27" max="27" width="8.6640625" style="202"/>
    <col min="28" max="28" width="8.6640625" style="193"/>
  </cols>
  <sheetData>
    <row r="1" spans="1:28" ht="23" customHeight="1">
      <c r="B1" s="163" t="s">
        <v>68</v>
      </c>
      <c r="C1" s="160"/>
      <c r="D1" s="234"/>
      <c r="E1" s="234"/>
      <c r="F1" s="234"/>
      <c r="G1" s="234"/>
      <c r="H1" s="234"/>
      <c r="I1" s="234"/>
      <c r="J1" s="234"/>
      <c r="K1" s="234"/>
      <c r="L1" s="234"/>
      <c r="M1" s="234"/>
      <c r="N1" s="234"/>
      <c r="O1" s="234"/>
      <c r="P1" s="234"/>
      <c r="Q1" s="234"/>
      <c r="R1" s="234"/>
      <c r="S1" s="234"/>
      <c r="T1" s="234"/>
      <c r="U1" s="234"/>
      <c r="V1" s="234"/>
      <c r="W1" s="234"/>
      <c r="X1" s="234"/>
      <c r="Y1" s="234"/>
      <c r="Z1" s="234"/>
      <c r="AA1" s="234"/>
    </row>
    <row r="2" spans="1:28" ht="13.25" customHeight="1">
      <c r="B2" s="12"/>
      <c r="C2" s="69"/>
      <c r="D2" s="69"/>
      <c r="E2" s="233" t="str">
        <f>IF(COUNTBLANK(G2:Z2)&lt;20,"Présence de dérogation","Absence de dérogation")</f>
        <v>Absence de dérogation</v>
      </c>
      <c r="F2" s="233"/>
      <c r="G2" s="12" t="str">
        <f>IF(COUNTIF('P01'!$G$4:$G$300,"D")&gt;0,"D("&amp;COUNTIF('P01'!$G$4:$G$300,"D")&amp;")","")</f>
        <v/>
      </c>
      <c r="H2" s="12" t="str">
        <f>IF(COUNTIF('P02'!$G$4:$G$305,"D")&gt;0,"D("&amp;COUNTIF('P02'!$G$4:$G$305,"D")&amp;")","")</f>
        <v/>
      </c>
      <c r="I2" s="12" t="str">
        <f>IF(COUNTIF('P03'!$G$4:$G$305,"D")&gt;0,"D("&amp;COUNTIF('P03'!$G$4:$G$305,"D")&amp;")","")</f>
        <v/>
      </c>
      <c r="J2" s="12" t="str">
        <f>IF(COUNTIF('P04'!$G$4:$G$305,"D")&gt;0,"D("&amp;COUNTIF('P04'!$G$4:$G$305,"D")&amp;")","")</f>
        <v/>
      </c>
      <c r="K2" s="12" t="str">
        <f>IF(COUNTIF('P05'!$G$4:$G$305,"D")&gt;0,"D("&amp;COUNTIF('P05'!$G$4:$G$305,"D")&amp;")","")</f>
        <v/>
      </c>
      <c r="L2" s="12" t="str">
        <f>IF(COUNTIF('P06'!$G$4:$G$305,"D")&gt;0,"D("&amp;COUNTIF('P06'!$G$4:$G$305,"D")&amp;")","")</f>
        <v/>
      </c>
      <c r="M2" s="12" t="str">
        <f>IF(COUNTIF('P07'!$G$4:$G$305,"D")&gt;0,"D("&amp;COUNTIF('P07'!$G$4:$G$305,"D")&amp;")","")</f>
        <v/>
      </c>
      <c r="N2" s="12" t="str">
        <f>IF(COUNTIF('P08'!$G$4:$G$305,"D")&gt;0,"D("&amp;COUNTIF('P08'!$G$4:$G$305,"D")&amp;")","")</f>
        <v/>
      </c>
      <c r="O2" s="12" t="str">
        <f>IF(COUNTIF('P09'!$G$4:$G$305,"D")&gt;0,"D("&amp;COUNTIF('P09'!$G$4:$G$305,"D")&amp;")","")</f>
        <v/>
      </c>
      <c r="P2" s="12" t="str">
        <f>IF(COUNTIF('P10'!$G$4:$G$305,"D")&gt;0,"D("&amp;COUNTIF('P10'!$G$4:$G$305,"D")&amp;")","")</f>
        <v/>
      </c>
      <c r="Q2" s="12" t="str">
        <f>IF(COUNTIF('P11'!$G$4:$G$305,"D")&gt;0,"D("&amp;COUNTIF('P11'!$G$4:$G$305,"D")&amp;")","")</f>
        <v/>
      </c>
      <c r="R2" s="12" t="str">
        <f>IF(COUNTIF('P12'!$G$4:$G$305,"D")&gt;0,"D("&amp;COUNTIF('P12'!$G$4:$G$305,"D")&amp;")","")</f>
        <v/>
      </c>
      <c r="S2" s="12" t="str">
        <f>IF(COUNTIF('P13'!$G$4:$G$305,"D")&gt;0,"D("&amp;COUNTIF('P13'!$G$4:$G$305,"D")&amp;")","")</f>
        <v/>
      </c>
      <c r="T2" s="12" t="str">
        <f>IF(COUNTIF('P14'!$G$4:$G$305,"D")&gt;0,"D("&amp;COUNTIF('P14'!$G$4:$G$305,"D")&amp;")","")</f>
        <v/>
      </c>
      <c r="U2" s="12" t="str">
        <f>IF(COUNTIF('P15'!$G$4:$G$305,"D")&gt;0,"D("&amp;COUNTIF('P15'!$G$4:$G$305,"D")&amp;")","")</f>
        <v/>
      </c>
      <c r="V2" s="12" t="str">
        <f>IF(COUNTIF('P16'!$G$4:$G$305,"D")&gt;0,"D("&amp;COUNTIF('P16'!$G$4:$G$305,"D")&amp;")","")</f>
        <v/>
      </c>
      <c r="W2" s="12" t="str">
        <f>IF(COUNTIF('P17'!$G$4:$G$305,"D")&gt;0,"D("&amp;COUNTIF('P17'!$G$4:$G$305,"D")&amp;")","")</f>
        <v/>
      </c>
      <c r="X2" s="12" t="str">
        <f>IF(COUNTIF('P18'!$G$4:$G$305,"D")&gt;0,"D("&amp;COUNTIF('P18'!$G$4:$G$305,"D")&amp;")","")</f>
        <v/>
      </c>
      <c r="Y2" s="12" t="str">
        <f>IF(COUNTIF('P19'!$G$4:$G$305,"D")&gt;0,"D("&amp;COUNTIF('P19'!$G$4:$G$305,"D")&amp;")","")</f>
        <v/>
      </c>
      <c r="Z2" s="12" t="str">
        <f>IF(COUNTIF('P20'!$G$5:$G$306,"D")&gt;0,"D("&amp;COUNTIF('P20'!$G$5:$G$306,"D")&amp;")","")</f>
        <v/>
      </c>
      <c r="AA2" s="199" t="str">
        <f>AA3</f>
        <v>Global</v>
      </c>
    </row>
    <row r="3" spans="1:28" ht="28.25" customHeight="1">
      <c r="B3" s="134" t="s">
        <v>69</v>
      </c>
      <c r="C3" s="134" t="s">
        <v>70</v>
      </c>
      <c r="D3" s="134" t="s">
        <v>71</v>
      </c>
      <c r="E3" s="134" t="s">
        <v>72</v>
      </c>
      <c r="F3" s="134" t="s">
        <v>73</v>
      </c>
      <c r="G3" s="134" t="s">
        <v>15</v>
      </c>
      <c r="H3" s="134" t="s">
        <v>20</v>
      </c>
      <c r="I3" s="134" t="s">
        <v>23</v>
      </c>
      <c r="J3" s="134" t="s">
        <v>26</v>
      </c>
      <c r="K3" s="134" t="s">
        <v>29</v>
      </c>
      <c r="L3" s="134" t="s">
        <v>32</v>
      </c>
      <c r="M3" s="134" t="s">
        <v>35</v>
      </c>
      <c r="N3" s="134" t="s">
        <v>38</v>
      </c>
      <c r="O3" s="134" t="s">
        <v>41</v>
      </c>
      <c r="P3" s="134" t="s">
        <v>44</v>
      </c>
      <c r="Q3" s="134" t="s">
        <v>47</v>
      </c>
      <c r="R3" s="134" t="s">
        <v>50</v>
      </c>
      <c r="S3" s="134" t="s">
        <v>53</v>
      </c>
      <c r="T3" s="134" t="s">
        <v>57</v>
      </c>
      <c r="U3" s="134" t="s">
        <v>60</v>
      </c>
      <c r="V3" s="134" t="s">
        <v>63</v>
      </c>
      <c r="W3" s="134" t="s">
        <v>64</v>
      </c>
      <c r="X3" s="134" t="s">
        <v>65</v>
      </c>
      <c r="Y3" s="134" t="s">
        <v>66</v>
      </c>
      <c r="Z3" s="134" t="s">
        <v>67</v>
      </c>
      <c r="AA3" s="200" t="s">
        <v>74</v>
      </c>
      <c r="AB3" s="193" t="str">
        <f>IF(COUNTIF(AB4:AB145,"erreur")&gt;0,"Erreur","")</f>
        <v/>
      </c>
    </row>
    <row r="4" spans="1:28" ht="45" customHeight="1">
      <c r="B4" s="71" t="str">
        <f>Criteres!B4</f>
        <v>Images</v>
      </c>
      <c r="C4" s="195">
        <f>BaseDeCalcul!AA10</f>
        <v>1</v>
      </c>
      <c r="D4" s="195" t="str">
        <f>Criteres!C4</f>
        <v>1.1</v>
      </c>
      <c r="E4" s="72" t="str">
        <f>Criteres!E4</f>
        <v>Chaque image porteuse d'information a-t-elle une alternative textuelle ?</v>
      </c>
      <c r="F4" s="70" t="str">
        <f>Criteres!D4</f>
        <v>A</v>
      </c>
      <c r="G4" s="196" t="str">
        <f>IF('P01'!$F4&gt;"",'P01'!$E4&amp;" "&amp;CHAR(10)&amp;'P01'!$F4,'P01'!$E4)</f>
        <v>C</v>
      </c>
      <c r="H4" s="197" t="str">
        <f>IF('P02'!$F4&gt;"",'P02'!$E4&amp;" "&amp;CHAR(10)&amp;'P02'!$F4,'P02'!$E4)</f>
        <v>NA</v>
      </c>
      <c r="I4" s="196" t="str">
        <f>IF('P03'!$F4&gt;"",'P03'!$E4&amp;" "&amp;CHAR(10)&amp;'P03'!$F4,'P03'!$E4)</f>
        <v>NA</v>
      </c>
      <c r="J4" s="196" t="str">
        <f>IF('P04'!$F4&gt;"",'P04'!$E4&amp;" "&amp;CHAR(10)&amp;'P04'!$F4,'P04'!$E4)</f>
        <v>NA</v>
      </c>
      <c r="K4" s="196" t="str">
        <f>IF('P05'!$F4&gt;"",'P05'!$E4&amp;" "&amp;CHAR(10)&amp;'P05'!$F4,'P05'!$E4)</f>
        <v>NA</v>
      </c>
      <c r="L4" s="196" t="str">
        <f>IF('P06'!$F4&gt;"",'P06'!$E4&amp;" "&amp;CHAR(10)&amp;'P06'!$F4,'P06'!$E4)</f>
        <v>NA</v>
      </c>
      <c r="M4" s="196" t="str">
        <f>IF('P07'!$F4&gt;"",'P07'!$E4&amp;" "&amp;CHAR(10)&amp;'P07'!$F4,'P07'!$E4)</f>
        <v>NA</v>
      </c>
      <c r="N4" s="196" t="str">
        <f>IF('P08'!$F4&gt;"",'P08'!$E4&amp;" "&amp;CHAR(10)&amp;'P08'!$F4,'P08'!$E4)</f>
        <v>C</v>
      </c>
      <c r="O4" s="196" t="str">
        <f>IF('P09'!$F4&gt;"",'P09'!$E4&amp;" "&amp;CHAR(10)&amp;'P09'!$F4,'P09'!$E4)</f>
        <v>NA</v>
      </c>
      <c r="P4" s="196" t="str">
        <f>IF('P10'!$F4&gt;"",'P10'!$E4&amp;" "&amp;CHAR(10)&amp;'P10'!$F4,'P10'!$E4)</f>
        <v>NA</v>
      </c>
      <c r="Q4" s="196" t="str">
        <f>IF('P11'!$F4&gt;"",'P11'!$E4&amp;" "&amp;CHAR(10)&amp;'P11'!$F4,'P11'!$E4)</f>
        <v>NA</v>
      </c>
      <c r="R4" s="196" t="str">
        <f>IF('P12'!$F4&gt;"",'P12'!$E4&amp;" "&amp;CHAR(10)&amp;'P12'!$F4,'P12'!$E4)</f>
        <v>NA</v>
      </c>
      <c r="S4" s="196" t="str">
        <f>IF('P13'!$F4&gt;"",'P13'!$E4&amp;" "&amp;CHAR(10)&amp;'P13'!$F4,'P13'!$E4)</f>
        <v>NA</v>
      </c>
      <c r="T4" s="196" t="str">
        <f>IF('P14'!$F4&gt;"",'P14'!$E4&amp;" "&amp;CHAR(10)&amp;'P14'!$F4,'P14'!$E4)</f>
        <v>NA</v>
      </c>
      <c r="U4" s="196" t="str">
        <f>IF('P15'!$F4&gt;"",'P15'!$E4&amp;" "&amp;CHAR(10)&amp;'P15'!$F4,'P15'!$E4)</f>
        <v>NA</v>
      </c>
      <c r="V4" s="196" t="str">
        <f>IF('P16'!$F4&gt;"",'P16'!$E4&amp;" "&amp;CHAR(10)&amp;'P16'!$F4,'P16'!$E4)</f>
        <v>NT</v>
      </c>
      <c r="W4" s="196" t="str">
        <f>IF('P17'!$F4&gt;"",'P17'!$E4&amp;" "&amp;CHAR(10)&amp;'P17'!$F4,'P17'!$E4)</f>
        <v>NT</v>
      </c>
      <c r="X4" s="196" t="str">
        <f>IF('P18'!$F4&gt;"",'P18'!$E4&amp;" "&amp;CHAR(10)&amp;'P18'!$F4,'P18'!$E4)</f>
        <v>NT</v>
      </c>
      <c r="Y4" s="196" t="str">
        <f>IF('P19'!$F4&gt;"",'P19'!$E4&amp;" "&amp;CHAR(10)&amp;'P19'!$F4,'P19'!$E4)</f>
        <v>NT</v>
      </c>
      <c r="Z4" s="198" t="str">
        <f>IF('P20'!$F4&gt;"",'P20'!$E4&amp;" "&amp;CHAR(10)&amp;'P20'!$F4,'P20'!$E4)</f>
        <v>NT</v>
      </c>
      <c r="AA4" s="201" t="str">
        <f>BaseDeCalcul!AE10</f>
        <v>C</v>
      </c>
      <c r="AB4" s="193" t="str">
        <f>IF(AND(AA4="NC",COUNTIF($G4:$Z4,"*NC*")=0),"Erreur", "")</f>
        <v/>
      </c>
    </row>
    <row r="5" spans="1:28" ht="45" customHeight="1">
      <c r="B5" s="71" t="str">
        <f>Criteres!B5</f>
        <v>Images</v>
      </c>
      <c r="C5" s="195">
        <f>BaseDeCalcul!AA11</f>
        <v>2</v>
      </c>
      <c r="D5" s="195" t="str">
        <f>Criteres!C5</f>
        <v>1.2</v>
      </c>
      <c r="E5" s="72" t="str">
        <f>Criteres!E5</f>
        <v>Chaque image de décoration est-elle correctement ignorée par les technologies d'assistance ?</v>
      </c>
      <c r="F5" s="70" t="str">
        <f>Criteres!D5</f>
        <v>A</v>
      </c>
      <c r="G5" s="196" t="str">
        <f>IF('P01'!$F5&gt;"",'P01'!$E5&amp;" "&amp;CHAR(10)&amp;'P01'!$F5,'P01'!$E5)</f>
        <v>NC</v>
      </c>
      <c r="H5" s="196" t="str">
        <f>IF('P02'!$F5&gt;"",'P02'!$E5&amp;" "&amp;CHAR(10)&amp;'P02'!$F5,'P02'!$E5)</f>
        <v>C</v>
      </c>
      <c r="I5" s="196" t="str">
        <f>IF('P03'!$F5&gt;"",'P03'!$E5&amp;" "&amp;CHAR(10)&amp;'P03'!$F5,'P03'!$E5)</f>
        <v>C</v>
      </c>
      <c r="J5" s="196" t="str">
        <f>IF('P04'!$F5&gt;"",'P04'!$E5&amp;" "&amp;CHAR(10)&amp;'P04'!$F5,'P04'!$E5)</f>
        <v>NA</v>
      </c>
      <c r="K5" s="196" t="str">
        <f>IF('P05'!$F5&gt;"",'P05'!$E5&amp;" "&amp;CHAR(10)&amp;'P05'!$F5,'P05'!$E5)</f>
        <v>C</v>
      </c>
      <c r="L5" s="196" t="str">
        <f>IF('P06'!$F5&gt;"",'P06'!$E5&amp;" "&amp;CHAR(10)&amp;'P06'!$F5,'P06'!$E5)</f>
        <v>C</v>
      </c>
      <c r="M5" s="196" t="str">
        <f>IF('P07'!$F5&gt;"",'P07'!$E5&amp;" "&amp;CHAR(10)&amp;'P07'!$F5,'P07'!$E5)</f>
        <v>C</v>
      </c>
      <c r="N5" s="196" t="str">
        <f>IF('P08'!$F5&gt;"",'P08'!$E5&amp;" "&amp;CHAR(10)&amp;'P08'!$F5,'P08'!$E5)</f>
        <v>C</v>
      </c>
      <c r="O5" s="196" t="str">
        <f>IF('P09'!$F5&gt;"",'P09'!$E5&amp;" "&amp;CHAR(10)&amp;'P09'!$F5,'P09'!$E5)</f>
        <v>C</v>
      </c>
      <c r="P5" s="196" t="str">
        <f>IF('P10'!$F5&gt;"",'P10'!$E5&amp;" "&amp;CHAR(10)&amp;'P10'!$F5,'P10'!$E5)</f>
        <v>C</v>
      </c>
      <c r="Q5" s="196" t="str">
        <f>IF('P11'!$F5&gt;"",'P11'!$E5&amp;" "&amp;CHAR(10)&amp;'P11'!$F5,'P11'!$E5)</f>
        <v>C</v>
      </c>
      <c r="R5" s="196" t="str">
        <f>IF('P12'!$F5&gt;"",'P12'!$E5&amp;" "&amp;CHAR(10)&amp;'P12'!$F5,'P12'!$E5)</f>
        <v>C</v>
      </c>
      <c r="S5" s="196" t="str">
        <f>IF('P13'!$F5&gt;"",'P13'!$E5&amp;" "&amp;CHAR(10)&amp;'P13'!$F5,'P13'!$E5)</f>
        <v>C</v>
      </c>
      <c r="T5" s="196" t="str">
        <f>IF('P14'!$F5&gt;"",'P14'!$E5&amp;" "&amp;CHAR(10)&amp;'P14'!$F5,'P14'!$E5)</f>
        <v>C</v>
      </c>
      <c r="U5" s="196" t="str">
        <f>IF('P15'!$F5&gt;"",'P15'!$E5&amp;" "&amp;CHAR(10)&amp;'P15'!$F5,'P15'!$E5)</f>
        <v>C</v>
      </c>
      <c r="V5" s="196" t="str">
        <f>IF('P16'!$F5&gt;"",'P16'!$E5&amp;" "&amp;CHAR(10)&amp;'P16'!$F5,'P16'!$E5)</f>
        <v>NT</v>
      </c>
      <c r="W5" s="196" t="str">
        <f>IF('P17'!$F5&gt;"",'P17'!$E5&amp;" "&amp;CHAR(10)&amp;'P17'!$F5,'P17'!$E5)</f>
        <v>NT</v>
      </c>
      <c r="X5" s="196" t="str">
        <f>IF('P18'!$F5&gt;"",'P18'!$E5&amp;" "&amp;CHAR(10)&amp;'P18'!$F5,'P18'!$E5)</f>
        <v>NT</v>
      </c>
      <c r="Y5" s="196" t="str">
        <f>IF('P19'!$F5&gt;"",'P19'!$E5&amp;" "&amp;CHAR(10)&amp;'P19'!$F5,'P19'!$E5)</f>
        <v>NT</v>
      </c>
      <c r="Z5" s="198" t="str">
        <f>IF('P20'!$F5&gt;"",'P20'!$E5&amp;" "&amp;CHAR(10)&amp;'P20'!$F5,'P20'!$E5)</f>
        <v>NT</v>
      </c>
      <c r="AA5" s="201" t="str">
        <f>BaseDeCalcul!AE11</f>
        <v>NC</v>
      </c>
      <c r="AB5" s="193" t="str">
        <f t="shared" ref="AB5:AB68" si="0">IF(AND(AA5="NC",COUNTIF($G5:$Z5,"*NC*")=0),"Erreur", "")</f>
        <v/>
      </c>
    </row>
    <row r="6" spans="1:28" ht="45" customHeight="1">
      <c r="A6">
        <v>1</v>
      </c>
      <c r="B6" s="71" t="str">
        <f>Criteres!B6</f>
        <v>Images</v>
      </c>
      <c r="C6" s="195">
        <f>BaseDeCalcul!AA12</f>
        <v>3</v>
      </c>
      <c r="D6" s="195" t="str">
        <f>BaseDeCalcul!B12</f>
        <v>1.3</v>
      </c>
      <c r="E6" s="72" t="str">
        <f>Criteres!E6</f>
        <v>Pour chaque image porteuse d'information ayant une alternative textuelle, cette alternative est-elle pertinente (hors cas particuliers) ?</v>
      </c>
      <c r="F6" s="70" t="str">
        <f>Criteres!D6</f>
        <v>A</v>
      </c>
      <c r="G6" s="196" t="str">
        <f>IF('P01'!$F6&gt;"",'P01'!$E6&amp;" "&amp;CHAR(10)&amp;'P01'!$F6,'P01'!$E6)</f>
        <v>NA</v>
      </c>
      <c r="H6" s="196" t="str">
        <f>IF('P02'!$F6&gt;"",'P02'!$E6&amp;" "&amp;CHAR(10)&amp;'P02'!$F6,'P02'!$E6)</f>
        <v>NA</v>
      </c>
      <c r="I6" s="196" t="str">
        <f>IF('P03'!$F6&gt;"",'P03'!$E6&amp;" "&amp;CHAR(10)&amp;'P03'!$F6,'P03'!$E6)</f>
        <v>NA</v>
      </c>
      <c r="J6" s="196" t="str">
        <f>IF('P04'!$F6&gt;"",'P04'!$E6&amp;" "&amp;CHAR(10)&amp;'P04'!$F6,'P04'!$E6)</f>
        <v>NA</v>
      </c>
      <c r="K6" s="196" t="str">
        <f>IF('P05'!$F6&gt;"",'P05'!$E6&amp;" "&amp;CHAR(10)&amp;'P05'!$F6,'P05'!$E6)</f>
        <v>NA</v>
      </c>
      <c r="L6" s="196" t="str">
        <f>IF('P06'!$F6&gt;"",'P06'!$E6&amp;" "&amp;CHAR(10)&amp;'P06'!$F6,'P06'!$E6)</f>
        <v>NA</v>
      </c>
      <c r="M6" s="196" t="str">
        <f>IF('P07'!$F6&gt;"",'P07'!$E6&amp;" "&amp;CHAR(10)&amp;'P07'!$F6,'P07'!$E6)</f>
        <v>NA</v>
      </c>
      <c r="N6" s="196" t="str">
        <f>IF('P08'!$F6&gt;"",'P08'!$E6&amp;" "&amp;CHAR(10)&amp;'P08'!$F6,'P08'!$E6)</f>
        <v>NA</v>
      </c>
      <c r="O6" s="196" t="str">
        <f>IF('P09'!$F6&gt;"",'P09'!$E6&amp;" "&amp;CHAR(10)&amp;'P09'!$F6,'P09'!$E6)</f>
        <v>NA</v>
      </c>
      <c r="P6" s="196" t="str">
        <f>IF('P10'!$F6&gt;"",'P10'!$E6&amp;" "&amp;CHAR(10)&amp;'P10'!$F6,'P10'!$E6)</f>
        <v>NA</v>
      </c>
      <c r="Q6" s="196" t="str">
        <f>IF('P11'!$F6&gt;"",'P11'!$E6&amp;" "&amp;CHAR(10)&amp;'P11'!$F6,'P11'!$E6)</f>
        <v>NA</v>
      </c>
      <c r="R6" s="196" t="str">
        <f>IF('P12'!$F6&gt;"",'P12'!$E6&amp;" "&amp;CHAR(10)&amp;'P12'!$F6,'P12'!$E6)</f>
        <v>NA</v>
      </c>
      <c r="S6" s="196" t="str">
        <f>IF('P13'!$F6&gt;"",'P13'!$E6&amp;" "&amp;CHAR(10)&amp;'P13'!$F6,'P13'!$E6)</f>
        <v>NA</v>
      </c>
      <c r="T6" s="196" t="str">
        <f>IF('P14'!$F6&gt;"",'P14'!$E6&amp;" "&amp;CHAR(10)&amp;'P14'!$F6,'P14'!$E6)</f>
        <v>NA</v>
      </c>
      <c r="U6" s="196" t="str">
        <f>IF('P15'!$F6&gt;"",'P15'!$E6&amp;" "&amp;CHAR(10)&amp;'P15'!$F6,'P15'!$E6)</f>
        <v>NA</v>
      </c>
      <c r="V6" s="196" t="str">
        <f>IF('P16'!$F6&gt;"",'P16'!$E6&amp;" "&amp;CHAR(10)&amp;'P16'!$F6,'P16'!$E6)</f>
        <v>NT</v>
      </c>
      <c r="W6" s="196" t="str">
        <f>IF('P17'!$F6&gt;"",'P17'!$E6&amp;" "&amp;CHAR(10)&amp;'P17'!$F6,'P17'!$E6)</f>
        <v>NT</v>
      </c>
      <c r="X6" s="196" t="str">
        <f>IF('P18'!$F6&gt;"",'P18'!$E6&amp;" "&amp;CHAR(10)&amp;'P18'!$F6,'P18'!$E6)</f>
        <v>NT</v>
      </c>
      <c r="Y6" s="196" t="str">
        <f>IF('P19'!$F6&gt;"",'P19'!$E6&amp;" "&amp;CHAR(10)&amp;'P19'!$F6,'P19'!$E6)</f>
        <v>NT</v>
      </c>
      <c r="Z6" s="198" t="str">
        <f>IF('P20'!$F6&gt;"",'P20'!$E6&amp;" "&amp;CHAR(10)&amp;'P20'!$F6,'P20'!$E6)</f>
        <v>NT</v>
      </c>
      <c r="AA6" s="201" t="str">
        <f>BaseDeCalcul!AE12</f>
        <v>NA</v>
      </c>
      <c r="AB6" s="193" t="str">
        <f t="shared" si="0"/>
        <v/>
      </c>
    </row>
    <row r="7" spans="1:28" ht="45" customHeight="1">
      <c r="A7">
        <v>1</v>
      </c>
      <c r="B7" s="71" t="str">
        <f>Criteres!B7</f>
        <v>Images</v>
      </c>
      <c r="C7" s="195">
        <f>BaseDeCalcul!AA13</f>
        <v>4</v>
      </c>
      <c r="D7" s="195" t="str">
        <f>BaseDeCalcul!B13</f>
        <v>1.4</v>
      </c>
      <c r="E7" s="72" t="str">
        <f>Criteres!E7</f>
        <v>Pour chaque image utilisée comme CAPTCHA ou comme image-test, ayant une alternative textuelle, cette alternative permet-elle d'identifier la nature et la fonction de l'image ?</v>
      </c>
      <c r="F7" s="70" t="str">
        <f>Criteres!D7</f>
        <v>A</v>
      </c>
      <c r="G7" s="196" t="str">
        <f>IF('P01'!$F7&gt;"",'P01'!$E7&amp;" "&amp;CHAR(10)&amp;'P01'!$F7,'P01'!$E7)</f>
        <v>NA</v>
      </c>
      <c r="H7" s="196" t="str">
        <f>IF('P02'!$F7&gt;"",'P02'!$E7&amp;" "&amp;CHAR(10)&amp;'P02'!$F7,'P02'!$E7)</f>
        <v>NA</v>
      </c>
      <c r="I7" s="196" t="str">
        <f>IF('P03'!$F7&gt;"",'P03'!$E7&amp;" "&amp;CHAR(10)&amp;'P03'!$F7,'P03'!$E7)</f>
        <v>NA</v>
      </c>
      <c r="J7" s="196" t="str">
        <f>IF('P04'!$F7&gt;"",'P04'!$E7&amp;" "&amp;CHAR(10)&amp;'P04'!$F7,'P04'!$E7)</f>
        <v>NA</v>
      </c>
      <c r="K7" s="196" t="str">
        <f>IF('P05'!$F7&gt;"",'P05'!$E7&amp;" "&amp;CHAR(10)&amp;'P05'!$F7,'P05'!$E7)</f>
        <v>NA</v>
      </c>
      <c r="L7" s="196" t="str">
        <f>IF('P06'!$F7&gt;"",'P06'!$E7&amp;" "&amp;CHAR(10)&amp;'P06'!$F7,'P06'!$E7)</f>
        <v>NA</v>
      </c>
      <c r="M7" s="196" t="str">
        <f>IF('P07'!$F7&gt;"",'P07'!$E7&amp;" "&amp;CHAR(10)&amp;'P07'!$F7,'P07'!$E7)</f>
        <v>NA</v>
      </c>
      <c r="N7" s="196" t="str">
        <f>IF('P08'!$F7&gt;"",'P08'!$E7&amp;" "&amp;CHAR(10)&amp;'P08'!$F7,'P08'!$E7)</f>
        <v>NA</v>
      </c>
      <c r="O7" s="196" t="str">
        <f>IF('P09'!$F7&gt;"",'P09'!$E7&amp;" "&amp;CHAR(10)&amp;'P09'!$F7,'P09'!$E7)</f>
        <v>NA</v>
      </c>
      <c r="P7" s="196" t="str">
        <f>IF('P10'!$F7&gt;"",'P10'!$E7&amp;" "&amp;CHAR(10)&amp;'P10'!$F7,'P10'!$E7)</f>
        <v>NA</v>
      </c>
      <c r="Q7" s="196" t="str">
        <f>IF('P11'!$F7&gt;"",'P11'!$E7&amp;" "&amp;CHAR(10)&amp;'P11'!$F7,'P11'!$E7)</f>
        <v>NA</v>
      </c>
      <c r="R7" s="196" t="str">
        <f>IF('P12'!$F7&gt;"",'P12'!$E7&amp;" "&amp;CHAR(10)&amp;'P12'!$F7,'P12'!$E7)</f>
        <v>NA</v>
      </c>
      <c r="S7" s="196" t="str">
        <f>IF('P13'!$F7&gt;"",'P13'!$E7&amp;" "&amp;CHAR(10)&amp;'P13'!$F7,'P13'!$E7)</f>
        <v>NA</v>
      </c>
      <c r="T7" s="196" t="str">
        <f>IF('P14'!$F7&gt;"",'P14'!$E7&amp;" "&amp;CHAR(10)&amp;'P14'!$F7,'P14'!$E7)</f>
        <v>NA</v>
      </c>
      <c r="U7" s="196" t="str">
        <f>IF('P15'!$F7&gt;"",'P15'!$E7&amp;" "&amp;CHAR(10)&amp;'P15'!$F7,'P15'!$E7)</f>
        <v>NA</v>
      </c>
      <c r="V7" s="196" t="str">
        <f>IF('P16'!$F7&gt;"",'P16'!$E7&amp;" "&amp;CHAR(10)&amp;'P16'!$F7,'P16'!$E7)</f>
        <v>NT</v>
      </c>
      <c r="W7" s="196" t="str">
        <f>IF('P17'!$F7&gt;"",'P17'!$E7&amp;" "&amp;CHAR(10)&amp;'P17'!$F7,'P17'!$E7)</f>
        <v>NT</v>
      </c>
      <c r="X7" s="196" t="str">
        <f>IF('P18'!$F7&gt;"",'P18'!$E7&amp;" "&amp;CHAR(10)&amp;'P18'!$F7,'P18'!$E7)</f>
        <v>NT</v>
      </c>
      <c r="Y7" s="196" t="str">
        <f>IF('P19'!$F7&gt;"",'P19'!$E7&amp;" "&amp;CHAR(10)&amp;'P19'!$F7,'P19'!$E7)</f>
        <v>NT</v>
      </c>
      <c r="Z7" s="198" t="str">
        <f>IF('P20'!$F7&gt;"",'P20'!$E7&amp;" "&amp;CHAR(10)&amp;'P20'!$F7,'P20'!$E7)</f>
        <v>NT</v>
      </c>
      <c r="AA7" s="201" t="str">
        <f>BaseDeCalcul!AE13</f>
        <v>NA</v>
      </c>
      <c r="AB7" s="193" t="str">
        <f t="shared" si="0"/>
        <v/>
      </c>
    </row>
    <row r="8" spans="1:28" ht="45" customHeight="1">
      <c r="A8">
        <v>1</v>
      </c>
      <c r="B8" s="71" t="str">
        <f>Criteres!B8</f>
        <v>Images</v>
      </c>
      <c r="C8" s="195">
        <f>BaseDeCalcul!AA14</f>
        <v>5</v>
      </c>
      <c r="D8" s="195" t="str">
        <f>BaseDeCalcul!B14</f>
        <v>1.5</v>
      </c>
      <c r="E8" s="72" t="str">
        <f>Criteres!E8</f>
        <v>Pour chaque image utilisée comme CAPTCHA, une solution d'accès alternatif au contenu ou à la fonction du CAPTCHA est-elle présente ?</v>
      </c>
      <c r="F8" s="70" t="str">
        <f>Criteres!D8</f>
        <v>A</v>
      </c>
      <c r="G8" s="196" t="str">
        <f>IF('P01'!$F8&gt;"",'P01'!$E8&amp;" "&amp;CHAR(10)&amp;'P01'!$F8,'P01'!$E8)</f>
        <v>NA</v>
      </c>
      <c r="H8" s="196" t="str">
        <f>IF('P02'!$F8&gt;"",'P02'!$E8&amp;" "&amp;CHAR(10)&amp;'P02'!$F8,'P02'!$E8)</f>
        <v>NA</v>
      </c>
      <c r="I8" s="196" t="str">
        <f>IF('P03'!$F8&gt;"",'P03'!$E8&amp;" "&amp;CHAR(10)&amp;'P03'!$F8,'P03'!$E8)</f>
        <v>NA</v>
      </c>
      <c r="J8" s="196" t="str">
        <f>IF('P04'!$F8&gt;"",'P04'!$E8&amp;" "&amp;CHAR(10)&amp;'P04'!$F8,'P04'!$E8)</f>
        <v>NA</v>
      </c>
      <c r="K8" s="196" t="str">
        <f>IF('P05'!$F8&gt;"",'P05'!$E8&amp;" "&amp;CHAR(10)&amp;'P05'!$F8,'P05'!$E8)</f>
        <v>NA</v>
      </c>
      <c r="L8" s="196" t="str">
        <f>IF('P06'!$F8&gt;"",'P06'!$E8&amp;" "&amp;CHAR(10)&amp;'P06'!$F8,'P06'!$E8)</f>
        <v>NA</v>
      </c>
      <c r="M8" s="196" t="str">
        <f>IF('P07'!$F8&gt;"",'P07'!$E8&amp;" "&amp;CHAR(10)&amp;'P07'!$F8,'P07'!$E8)</f>
        <v>NA</v>
      </c>
      <c r="N8" s="196" t="str">
        <f>IF('P08'!$F8&gt;"",'P08'!$E8&amp;" "&amp;CHAR(10)&amp;'P08'!$F8,'P08'!$E8)</f>
        <v>NA</v>
      </c>
      <c r="O8" s="196" t="str">
        <f>IF('P09'!$F8&gt;"",'P09'!$E8&amp;" "&amp;CHAR(10)&amp;'P09'!$F8,'P09'!$E8)</f>
        <v>NA</v>
      </c>
      <c r="P8" s="196" t="str">
        <f>IF('P10'!$F8&gt;"",'P10'!$E8&amp;" "&amp;CHAR(10)&amp;'P10'!$F8,'P10'!$E8)</f>
        <v>NA</v>
      </c>
      <c r="Q8" s="196" t="str">
        <f>IF('P11'!$F8&gt;"",'P11'!$E8&amp;" "&amp;CHAR(10)&amp;'P11'!$F8,'P11'!$E8)</f>
        <v>NA</v>
      </c>
      <c r="R8" s="196" t="str">
        <f>IF('P12'!$F8&gt;"",'P12'!$E8&amp;" "&amp;CHAR(10)&amp;'P12'!$F8,'P12'!$E8)</f>
        <v>NA</v>
      </c>
      <c r="S8" s="196" t="str">
        <f>IF('P13'!$F8&gt;"",'P13'!$E8&amp;" "&amp;CHAR(10)&amp;'P13'!$F8,'P13'!$E8)</f>
        <v>NA</v>
      </c>
      <c r="T8" s="196" t="str">
        <f>IF('P14'!$F8&gt;"",'P14'!$E8&amp;" "&amp;CHAR(10)&amp;'P14'!$F8,'P14'!$E8)</f>
        <v>NA</v>
      </c>
      <c r="U8" s="196" t="str">
        <f>IF('P15'!$F8&gt;"",'P15'!$E8&amp;" "&amp;CHAR(10)&amp;'P15'!$F8,'P15'!$E8)</f>
        <v>NA</v>
      </c>
      <c r="V8" s="196" t="str">
        <f>IF('P16'!$F8&gt;"",'P16'!$E8&amp;" "&amp;CHAR(10)&amp;'P16'!$F8,'P16'!$E8)</f>
        <v>NT</v>
      </c>
      <c r="W8" s="196" t="str">
        <f>IF('P17'!$F8&gt;"",'P17'!$E8&amp;" "&amp;CHAR(10)&amp;'P17'!$F8,'P17'!$E8)</f>
        <v>NT</v>
      </c>
      <c r="X8" s="196" t="str">
        <f>IF('P18'!$F8&gt;"",'P18'!$E8&amp;" "&amp;CHAR(10)&amp;'P18'!$F8,'P18'!$E8)</f>
        <v>NT</v>
      </c>
      <c r="Y8" s="196" t="str">
        <f>IF('P19'!$F8&gt;"",'P19'!$E8&amp;" "&amp;CHAR(10)&amp;'P19'!$F8,'P19'!$E8)</f>
        <v>NT</v>
      </c>
      <c r="Z8" s="198" t="str">
        <f>IF('P20'!$F8&gt;"",'P20'!$E8&amp;" "&amp;CHAR(10)&amp;'P20'!$F8,'P20'!$E8)</f>
        <v>NT</v>
      </c>
      <c r="AA8" s="201" t="str">
        <f>BaseDeCalcul!AE14</f>
        <v>NA</v>
      </c>
      <c r="AB8" s="193" t="str">
        <f t="shared" si="0"/>
        <v/>
      </c>
    </row>
    <row r="9" spans="1:28" ht="45" customHeight="1">
      <c r="A9">
        <v>1</v>
      </c>
      <c r="B9" s="71" t="str">
        <f>Criteres!B9</f>
        <v>Images</v>
      </c>
      <c r="C9" s="195">
        <f>BaseDeCalcul!AA15</f>
        <v>6</v>
      </c>
      <c r="D9" s="195" t="str">
        <f>BaseDeCalcul!B15</f>
        <v>1.6</v>
      </c>
      <c r="E9" s="72" t="str">
        <f>Criteres!E9</f>
        <v>Chaque image porteuse d'information a-t-elle, si nécessaire, une description détaillée ?</v>
      </c>
      <c r="F9" s="70" t="str">
        <f>Criteres!D9</f>
        <v>A</v>
      </c>
      <c r="G9" s="196" t="str">
        <f>IF('P01'!$F9&gt;"",'P01'!$E9&amp;" "&amp;CHAR(10)&amp;'P01'!$F9,'P01'!$E9)</f>
        <v>NA</v>
      </c>
      <c r="H9" s="196" t="str">
        <f>IF('P02'!$F9&gt;"",'P02'!$E9&amp;" "&amp;CHAR(10)&amp;'P02'!$F9,'P02'!$E9)</f>
        <v>NA</v>
      </c>
      <c r="I9" s="196" t="str">
        <f>IF('P03'!$F9&gt;"",'P03'!$E9&amp;" "&amp;CHAR(10)&amp;'P03'!$F9,'P03'!$E9)</f>
        <v>NA</v>
      </c>
      <c r="J9" s="196" t="str">
        <f>IF('P04'!$F9&gt;"",'P04'!$E9&amp;" "&amp;CHAR(10)&amp;'P04'!$F9,'P04'!$E9)</f>
        <v>NA</v>
      </c>
      <c r="K9" s="196" t="str">
        <f>IF('P05'!$F9&gt;"",'P05'!$E9&amp;" "&amp;CHAR(10)&amp;'P05'!$F9,'P05'!$E9)</f>
        <v>NA</v>
      </c>
      <c r="L9" s="196" t="str">
        <f>IF('P06'!$F9&gt;"",'P06'!$E9&amp;" "&amp;CHAR(10)&amp;'P06'!$F9,'P06'!$E9)</f>
        <v>NA</v>
      </c>
      <c r="M9" s="196" t="str">
        <f>IF('P07'!$F9&gt;"",'P07'!$E9&amp;" "&amp;CHAR(10)&amp;'P07'!$F9,'P07'!$E9)</f>
        <v>NA</v>
      </c>
      <c r="N9" s="196" t="str">
        <f>IF('P08'!$F9&gt;"",'P08'!$E9&amp;" "&amp;CHAR(10)&amp;'P08'!$F9,'P08'!$E9)</f>
        <v>NA</v>
      </c>
      <c r="O9" s="196" t="str">
        <f>IF('P09'!$F9&gt;"",'P09'!$E9&amp;" "&amp;CHAR(10)&amp;'P09'!$F9,'P09'!$E9)</f>
        <v>NA</v>
      </c>
      <c r="P9" s="196" t="str">
        <f>IF('P10'!$F9&gt;"",'P10'!$E9&amp;" "&amp;CHAR(10)&amp;'P10'!$F9,'P10'!$E9)</f>
        <v>NA</v>
      </c>
      <c r="Q9" s="196" t="str">
        <f>IF('P11'!$F9&gt;"",'P11'!$E9&amp;" "&amp;CHAR(10)&amp;'P11'!$F9,'P11'!$E9)</f>
        <v>NA</v>
      </c>
      <c r="R9" s="196" t="str">
        <f>IF('P12'!$F9&gt;"",'P12'!$E9&amp;" "&amp;CHAR(10)&amp;'P12'!$F9,'P12'!$E9)</f>
        <v>NA</v>
      </c>
      <c r="S9" s="196" t="str">
        <f>IF('P13'!$F9&gt;"",'P13'!$E9&amp;" "&amp;CHAR(10)&amp;'P13'!$F9,'P13'!$E9)</f>
        <v>NA</v>
      </c>
      <c r="T9" s="196" t="str">
        <f>IF('P14'!$F9&gt;"",'P14'!$E9&amp;" "&amp;CHAR(10)&amp;'P14'!$F9,'P14'!$E9)</f>
        <v>NA</v>
      </c>
      <c r="U9" s="196" t="str">
        <f>IF('P15'!$F9&gt;"",'P15'!$E9&amp;" "&amp;CHAR(10)&amp;'P15'!$F9,'P15'!$E9)</f>
        <v>NA</v>
      </c>
      <c r="V9" s="196" t="str">
        <f>IF('P16'!$F9&gt;"",'P16'!$E9&amp;" "&amp;CHAR(10)&amp;'P16'!$F9,'P16'!$E9)</f>
        <v>NT</v>
      </c>
      <c r="W9" s="196" t="str">
        <f>IF('P17'!$F9&gt;"",'P17'!$E9&amp;" "&amp;CHAR(10)&amp;'P17'!$F9,'P17'!$E9)</f>
        <v>NT</v>
      </c>
      <c r="X9" s="196" t="str">
        <f>IF('P18'!$F9&gt;"",'P18'!$E9&amp;" "&amp;CHAR(10)&amp;'P18'!$F9,'P18'!$E9)</f>
        <v>NT</v>
      </c>
      <c r="Y9" s="196" t="str">
        <f>IF('P19'!$F9&gt;"",'P19'!$E9&amp;" "&amp;CHAR(10)&amp;'P19'!$F9,'P19'!$E9)</f>
        <v>NT</v>
      </c>
      <c r="Z9" s="198" t="str">
        <f>IF('P20'!$F9&gt;"",'P20'!$E9&amp;" "&amp;CHAR(10)&amp;'P20'!$F9,'P20'!$E9)</f>
        <v>NT</v>
      </c>
      <c r="AA9" s="201" t="str">
        <f>BaseDeCalcul!AE15</f>
        <v>NA</v>
      </c>
      <c r="AB9" s="193" t="str">
        <f t="shared" si="0"/>
        <v/>
      </c>
    </row>
    <row r="10" spans="1:28" ht="45" customHeight="1">
      <c r="A10">
        <v>1</v>
      </c>
      <c r="B10" s="71" t="str">
        <f>Criteres!B10</f>
        <v>Images</v>
      </c>
      <c r="C10" s="195">
        <f>BaseDeCalcul!AA16</f>
        <v>7</v>
      </c>
      <c r="D10" s="195" t="str">
        <f>BaseDeCalcul!B16</f>
        <v>1.7</v>
      </c>
      <c r="E10" s="72" t="str">
        <f>Criteres!E10</f>
        <v>Pour chaque image porteuse d'information ayant une description détaillée, cette description est-elle pertinente ?</v>
      </c>
      <c r="F10" s="70" t="str">
        <f>Criteres!D10</f>
        <v>A</v>
      </c>
      <c r="G10" s="196" t="str">
        <f>IF('P01'!$F10&gt;"",'P01'!$E10&amp;" "&amp;CHAR(10)&amp;'P01'!$F10,'P01'!$E10)</f>
        <v>NA</v>
      </c>
      <c r="H10" s="196" t="str">
        <f>IF('P02'!$F10&gt;"",'P02'!$E10&amp;" "&amp;CHAR(10)&amp;'P02'!$F10,'P02'!$E10)</f>
        <v>NA</v>
      </c>
      <c r="I10" s="196" t="str">
        <f>IF('P03'!$F10&gt;"",'P03'!$E10&amp;" "&amp;CHAR(10)&amp;'P03'!$F10,'P03'!$E10)</f>
        <v>NA</v>
      </c>
      <c r="J10" s="196" t="str">
        <f>IF('P04'!$F10&gt;"",'P04'!$E10&amp;" "&amp;CHAR(10)&amp;'P04'!$F10,'P04'!$E10)</f>
        <v>NA</v>
      </c>
      <c r="K10" s="196" t="str">
        <f>IF('P05'!$F10&gt;"",'P05'!$E10&amp;" "&amp;CHAR(10)&amp;'P05'!$F10,'P05'!$E10)</f>
        <v>NA</v>
      </c>
      <c r="L10" s="196" t="str">
        <f>IF('P06'!$F10&gt;"",'P06'!$E10&amp;" "&amp;CHAR(10)&amp;'P06'!$F10,'P06'!$E10)</f>
        <v>NA</v>
      </c>
      <c r="M10" s="196" t="str">
        <f>IF('P07'!$F10&gt;"",'P07'!$E10&amp;" "&amp;CHAR(10)&amp;'P07'!$F10,'P07'!$E10)</f>
        <v>NA</v>
      </c>
      <c r="N10" s="196" t="str">
        <f>IF('P08'!$F10&gt;"",'P08'!$E10&amp;" "&amp;CHAR(10)&amp;'P08'!$F10,'P08'!$E10)</f>
        <v>NA</v>
      </c>
      <c r="O10" s="196" t="str">
        <f>IF('P09'!$F10&gt;"",'P09'!$E10&amp;" "&amp;CHAR(10)&amp;'P09'!$F10,'P09'!$E10)</f>
        <v>NA</v>
      </c>
      <c r="P10" s="196" t="str">
        <f>IF('P10'!$F10&gt;"",'P10'!$E10&amp;" "&amp;CHAR(10)&amp;'P10'!$F10,'P10'!$E10)</f>
        <v>NA</v>
      </c>
      <c r="Q10" s="196" t="str">
        <f>IF('P11'!$F10&gt;"",'P11'!$E10&amp;" "&amp;CHAR(10)&amp;'P11'!$F10,'P11'!$E10)</f>
        <v>NA</v>
      </c>
      <c r="R10" s="196" t="str">
        <f>IF('P12'!$F10&gt;"",'P12'!$E10&amp;" "&amp;CHAR(10)&amp;'P12'!$F10,'P12'!$E10)</f>
        <v>NA</v>
      </c>
      <c r="S10" s="196" t="str">
        <f>IF('P13'!$F10&gt;"",'P13'!$E10&amp;" "&amp;CHAR(10)&amp;'P13'!$F10,'P13'!$E10)</f>
        <v>NA</v>
      </c>
      <c r="T10" s="196" t="str">
        <f>IF('P14'!$F10&gt;"",'P14'!$E10&amp;" "&amp;CHAR(10)&amp;'P14'!$F10,'P14'!$E10)</f>
        <v>NA</v>
      </c>
      <c r="U10" s="196" t="str">
        <f>IF('P15'!$F10&gt;"",'P15'!$E10&amp;" "&amp;CHAR(10)&amp;'P15'!$F10,'P15'!$E10)</f>
        <v>NA</v>
      </c>
      <c r="V10" s="196" t="str">
        <f>IF('P16'!$F10&gt;"",'P16'!$E10&amp;" "&amp;CHAR(10)&amp;'P16'!$F10,'P16'!$E10)</f>
        <v>NT</v>
      </c>
      <c r="W10" s="196" t="str">
        <f>IF('P17'!$F10&gt;"",'P17'!$E10&amp;" "&amp;CHAR(10)&amp;'P17'!$F10,'P17'!$E10)</f>
        <v>NT</v>
      </c>
      <c r="X10" s="196" t="str">
        <f>IF('P18'!$F10&gt;"",'P18'!$E10&amp;" "&amp;CHAR(10)&amp;'P18'!$F10,'P18'!$E10)</f>
        <v>NT</v>
      </c>
      <c r="Y10" s="196" t="str">
        <f>IF('P19'!$F10&gt;"",'P19'!$E10&amp;" "&amp;CHAR(10)&amp;'P19'!$F10,'P19'!$E10)</f>
        <v>NT</v>
      </c>
      <c r="Z10" s="198" t="str">
        <f>IF('P20'!$F10&gt;"",'P20'!$E10&amp;" "&amp;CHAR(10)&amp;'P20'!$F10,'P20'!$E10)</f>
        <v>NT</v>
      </c>
      <c r="AA10" s="201" t="str">
        <f>BaseDeCalcul!AE16</f>
        <v>NA</v>
      </c>
      <c r="AB10" s="193" t="str">
        <f t="shared" si="0"/>
        <v/>
      </c>
    </row>
    <row r="11" spans="1:28" ht="45" customHeight="1">
      <c r="A11">
        <v>1</v>
      </c>
      <c r="B11" s="71" t="str">
        <f>Criteres!B11</f>
        <v>Images</v>
      </c>
      <c r="C11" s="195">
        <f>BaseDeCalcul!AA17</f>
        <v>8</v>
      </c>
      <c r="D11" s="195" t="str">
        <f>BaseDeCalcul!B17</f>
        <v>1.8</v>
      </c>
      <c r="E11" s="72" t="str">
        <f>Criteres!E11</f>
        <v>Chaque image texte porteuse d'information, en l'absence d'un mécanisme de remplacement, doit si possible être remplacée par du texte stylé. Cette règle est-elle respectée (hors cas particuliers) ?</v>
      </c>
      <c r="F11" s="70" t="str">
        <f>Criteres!D11</f>
        <v>AA</v>
      </c>
      <c r="G11" s="196" t="str">
        <f>IF('P01'!$F11&gt;"",'P01'!$E11&amp;" "&amp;CHAR(10)&amp;'P01'!$F11,'P01'!$E11)</f>
        <v>NA</v>
      </c>
      <c r="H11" s="196" t="str">
        <f>IF('P02'!$F11&gt;"",'P02'!$E11&amp;" "&amp;CHAR(10)&amp;'P02'!$F11,'P02'!$E11)</f>
        <v>NA</v>
      </c>
      <c r="I11" s="196" t="str">
        <f>IF('P03'!$F11&gt;"",'P03'!$E11&amp;" "&amp;CHAR(10)&amp;'P03'!$F11,'P03'!$E11)</f>
        <v>NA</v>
      </c>
      <c r="J11" s="196" t="str">
        <f>IF('P04'!$F11&gt;"",'P04'!$E11&amp;" "&amp;CHAR(10)&amp;'P04'!$F11,'P04'!$E11)</f>
        <v>NA</v>
      </c>
      <c r="K11" s="196" t="str">
        <f>IF('P05'!$F11&gt;"",'P05'!$E11&amp;" "&amp;CHAR(10)&amp;'P05'!$F11,'P05'!$E11)</f>
        <v>NA</v>
      </c>
      <c r="L11" s="196" t="str">
        <f>IF('P06'!$F11&gt;"",'P06'!$E11&amp;" "&amp;CHAR(10)&amp;'P06'!$F11,'P06'!$E11)</f>
        <v>NA</v>
      </c>
      <c r="M11" s="196" t="str">
        <f>IF('P07'!$F11&gt;"",'P07'!$E11&amp;" "&amp;CHAR(10)&amp;'P07'!$F11,'P07'!$E11)</f>
        <v>NA</v>
      </c>
      <c r="N11" s="196" t="str">
        <f>IF('P08'!$F11&gt;"",'P08'!$E11&amp;" "&amp;CHAR(10)&amp;'P08'!$F11,'P08'!$E11)</f>
        <v>NA</v>
      </c>
      <c r="O11" s="196" t="str">
        <f>IF('P09'!$F11&gt;"",'P09'!$E11&amp;" "&amp;CHAR(10)&amp;'P09'!$F11,'P09'!$E11)</f>
        <v>NA</v>
      </c>
      <c r="P11" s="196" t="str">
        <f>IF('P10'!$F11&gt;"",'P10'!$E11&amp;" "&amp;CHAR(10)&amp;'P10'!$F11,'P10'!$E11)</f>
        <v>NA</v>
      </c>
      <c r="Q11" s="196" t="str">
        <f>IF('P11'!$F11&gt;"",'P11'!$E11&amp;" "&amp;CHAR(10)&amp;'P11'!$F11,'P11'!$E11)</f>
        <v>NA</v>
      </c>
      <c r="R11" s="196" t="str">
        <f>IF('P12'!$F11&gt;"",'P12'!$E11&amp;" "&amp;CHAR(10)&amp;'P12'!$F11,'P12'!$E11)</f>
        <v>NA</v>
      </c>
      <c r="S11" s="196" t="str">
        <f>IF('P13'!$F11&gt;"",'P13'!$E11&amp;" "&amp;CHAR(10)&amp;'P13'!$F11,'P13'!$E11)</f>
        <v>NA</v>
      </c>
      <c r="T11" s="196" t="str">
        <f>IF('P14'!$F11&gt;"",'P14'!$E11&amp;" "&amp;CHAR(10)&amp;'P14'!$F11,'P14'!$E11)</f>
        <v>NA</v>
      </c>
      <c r="U11" s="196" t="str">
        <f>IF('P15'!$F11&gt;"",'P15'!$E11&amp;" "&amp;CHAR(10)&amp;'P15'!$F11,'P15'!$E11)</f>
        <v>NA</v>
      </c>
      <c r="V11" s="196" t="str">
        <f>IF('P16'!$F11&gt;"",'P16'!$E11&amp;" "&amp;CHAR(10)&amp;'P16'!$F11,'P16'!$E11)</f>
        <v>NT</v>
      </c>
      <c r="W11" s="196" t="str">
        <f>IF('P17'!$F11&gt;"",'P17'!$E11&amp;" "&amp;CHAR(10)&amp;'P17'!$F11,'P17'!$E11)</f>
        <v>NT</v>
      </c>
      <c r="X11" s="196" t="str">
        <f>IF('P18'!$F11&gt;"",'P18'!$E11&amp;" "&amp;CHAR(10)&amp;'P18'!$F11,'P18'!$E11)</f>
        <v>NT</v>
      </c>
      <c r="Y11" s="196" t="str">
        <f>IF('P19'!$F11&gt;"",'P19'!$E11&amp;" "&amp;CHAR(10)&amp;'P19'!$F11,'P19'!$E11)</f>
        <v>NT</v>
      </c>
      <c r="Z11" s="198" t="str">
        <f>IF('P20'!$F11&gt;"",'P20'!$E11&amp;" "&amp;CHAR(10)&amp;'P20'!$F11,'P20'!$E11)</f>
        <v>NT</v>
      </c>
      <c r="AA11" s="201" t="str">
        <f>BaseDeCalcul!AE17</f>
        <v>NA</v>
      </c>
      <c r="AB11" s="193" t="str">
        <f t="shared" si="0"/>
        <v/>
      </c>
    </row>
    <row r="12" spans="1:28" ht="45" customHeight="1">
      <c r="A12">
        <v>1</v>
      </c>
      <c r="B12" s="71" t="str">
        <f>Criteres!B12</f>
        <v>Images</v>
      </c>
      <c r="C12" s="195">
        <f>BaseDeCalcul!AA18</f>
        <v>9</v>
      </c>
      <c r="D12" s="195" t="str">
        <f>BaseDeCalcul!B18</f>
        <v>1.9</v>
      </c>
      <c r="E12" s="72" t="str">
        <f>Criteres!E12</f>
        <v>Chaque légende d'image est-elle, si nécessaire, correctement reliée à l'image correspondante ?</v>
      </c>
      <c r="F12" s="70" t="str">
        <f>Criteres!D12</f>
        <v>A</v>
      </c>
      <c r="G12" s="196" t="str">
        <f>IF('P01'!$F12&gt;"",'P01'!$E12&amp;" "&amp;CHAR(10)&amp;'P01'!$F12,'P01'!$E12)</f>
        <v>NA</v>
      </c>
      <c r="H12" s="196" t="str">
        <f>IF('P02'!$F12&gt;"",'P02'!$E12&amp;" "&amp;CHAR(10)&amp;'P02'!$F12,'P02'!$E12)</f>
        <v>NA</v>
      </c>
      <c r="I12" s="196" t="str">
        <f>IF('P03'!$F12&gt;"",'P03'!$E12&amp;" "&amp;CHAR(10)&amp;'P03'!$F12,'P03'!$E12)</f>
        <v>NA</v>
      </c>
      <c r="J12" s="196" t="str">
        <f>IF('P04'!$F12&gt;"",'P04'!$E12&amp;" "&amp;CHAR(10)&amp;'P04'!$F12,'P04'!$E12)</f>
        <v>NA</v>
      </c>
      <c r="K12" s="196" t="str">
        <f>IF('P05'!$F12&gt;"",'P05'!$E12&amp;" "&amp;CHAR(10)&amp;'P05'!$F12,'P05'!$E12)</f>
        <v>NA</v>
      </c>
      <c r="L12" s="196" t="str">
        <f>IF('P06'!$F12&gt;"",'P06'!$E12&amp;" "&amp;CHAR(10)&amp;'P06'!$F12,'P06'!$E12)</f>
        <v>NA</v>
      </c>
      <c r="M12" s="196" t="str">
        <f>IF('P07'!$F12&gt;"",'P07'!$E12&amp;" "&amp;CHAR(10)&amp;'P07'!$F12,'P07'!$E12)</f>
        <v>NA</v>
      </c>
      <c r="N12" s="196" t="str">
        <f>IF('P08'!$F12&gt;"",'P08'!$E12&amp;" "&amp;CHAR(10)&amp;'P08'!$F12,'P08'!$E12)</f>
        <v>NA</v>
      </c>
      <c r="O12" s="196" t="str">
        <f>IF('P09'!$F12&gt;"",'P09'!$E12&amp;" "&amp;CHAR(10)&amp;'P09'!$F12,'P09'!$E12)</f>
        <v>NA</v>
      </c>
      <c r="P12" s="196" t="str">
        <f>IF('P10'!$F12&gt;"",'P10'!$E12&amp;" "&amp;CHAR(10)&amp;'P10'!$F12,'P10'!$E12)</f>
        <v>NA</v>
      </c>
      <c r="Q12" s="196" t="str">
        <f>IF('P11'!$F12&gt;"",'P11'!$E12&amp;" "&amp;CHAR(10)&amp;'P11'!$F12,'P11'!$E12)</f>
        <v>NA</v>
      </c>
      <c r="R12" s="196" t="str">
        <f>IF('P12'!$F12&gt;"",'P12'!$E12&amp;" "&amp;CHAR(10)&amp;'P12'!$F12,'P12'!$E12)</f>
        <v>NA</v>
      </c>
      <c r="S12" s="196" t="str">
        <f>IF('P13'!$F12&gt;"",'P13'!$E12&amp;" "&amp;CHAR(10)&amp;'P13'!$F12,'P13'!$E12)</f>
        <v>NA</v>
      </c>
      <c r="T12" s="196" t="str">
        <f>IF('P14'!$F12&gt;"",'P14'!$E12&amp;" "&amp;CHAR(10)&amp;'P14'!$F12,'P14'!$E12)</f>
        <v>NA</v>
      </c>
      <c r="U12" s="196" t="str">
        <f>IF('P15'!$F12&gt;"",'P15'!$E12&amp;" "&amp;CHAR(10)&amp;'P15'!$F12,'P15'!$E12)</f>
        <v>NA</v>
      </c>
      <c r="V12" s="196" t="str">
        <f>IF('P16'!$F12&gt;"",'P16'!$E12&amp;" "&amp;CHAR(10)&amp;'P16'!$F12,'P16'!$E12)</f>
        <v>NT</v>
      </c>
      <c r="W12" s="196" t="str">
        <f>IF('P17'!$F12&gt;"",'P17'!$E12&amp;" "&amp;CHAR(10)&amp;'P17'!$F12,'P17'!$E12)</f>
        <v>NT</v>
      </c>
      <c r="X12" s="196" t="str">
        <f>IF('P18'!$F12&gt;"",'P18'!$E12&amp;" "&amp;CHAR(10)&amp;'P18'!$F12,'P18'!$E12)</f>
        <v>NT</v>
      </c>
      <c r="Y12" s="196" t="str">
        <f>IF('P19'!$F12&gt;"",'P19'!$E12&amp;" "&amp;CHAR(10)&amp;'P19'!$F12,'P19'!$E12)</f>
        <v>NT</v>
      </c>
      <c r="Z12" s="198" t="str">
        <f>IF('P20'!$F12&gt;"",'P20'!$E12&amp;" "&amp;CHAR(10)&amp;'P20'!$F12,'P20'!$E12)</f>
        <v>NT</v>
      </c>
      <c r="AA12" s="201" t="str">
        <f>BaseDeCalcul!AE18</f>
        <v>NA</v>
      </c>
      <c r="AB12" s="193" t="str">
        <f t="shared" si="0"/>
        <v/>
      </c>
    </row>
    <row r="13" spans="1:28" ht="45" hidden="1" customHeight="1">
      <c r="A13">
        <v>1</v>
      </c>
      <c r="B13" s="71" t="str">
        <f>Criteres!B13</f>
        <v>Images</v>
      </c>
      <c r="C13" s="195">
        <f>BaseDeCalcul!AA19</f>
        <v>10</v>
      </c>
      <c r="D13" s="195" t="str">
        <f>BaseDeCalcul!B19</f>
        <v>1.10</v>
      </c>
      <c r="E13" s="72" t="str">
        <f>Criteres!E13</f>
        <v>Chaque image texte porteuse d'information, doit si possible être remplacée par du texte stylé. Cette règle est-elle respectée (hors cas particuliers) ?</v>
      </c>
      <c r="F13" s="70" t="str">
        <f>Criteres!D13</f>
        <v>AAA</v>
      </c>
      <c r="G13" s="196" t="str">
        <f>IF('P01'!$F13&gt;"",'P01'!$E13&amp;" "&amp;CHAR(10)&amp;'P01'!$F13,'P01'!$E13)</f>
        <v>NT</v>
      </c>
      <c r="H13" s="196" t="str">
        <f>IF('P02'!$F13&gt;"",'P02'!$E13&amp;" "&amp;CHAR(10)&amp;'P02'!$F13,'P02'!$E13)</f>
        <v>NT</v>
      </c>
      <c r="I13" s="196" t="str">
        <f>IF('P03'!$F13&gt;"",'P03'!$E13&amp;" "&amp;CHAR(10)&amp;'P03'!$F13,'P03'!$E13)</f>
        <v>NT</v>
      </c>
      <c r="J13" s="196" t="str">
        <f>IF('P04'!$F13&gt;"",'P04'!$E13&amp;" "&amp;CHAR(10)&amp;'P04'!$F13,'P04'!$E13)</f>
        <v>NT</v>
      </c>
      <c r="K13" s="196" t="str">
        <f>IF('P05'!$F13&gt;"",'P05'!$E13&amp;" "&amp;CHAR(10)&amp;'P05'!$F13,'P05'!$E13)</f>
        <v>NT</v>
      </c>
      <c r="L13" s="196" t="str">
        <f>IF('P06'!$F13&gt;"",'P06'!$E13&amp;" "&amp;CHAR(10)&amp;'P06'!$F13,'P06'!$E13)</f>
        <v>NT</v>
      </c>
      <c r="M13" s="196" t="str">
        <f>IF('P07'!$F13&gt;"",'P07'!$E13&amp;" "&amp;CHAR(10)&amp;'P07'!$F13,'P07'!$E13)</f>
        <v>NT</v>
      </c>
      <c r="N13" s="196" t="str">
        <f>IF('P08'!$F13&gt;"",'P08'!$E13&amp;" "&amp;CHAR(10)&amp;'P08'!$F13,'P08'!$E13)</f>
        <v>NT</v>
      </c>
      <c r="O13" s="196" t="str">
        <f>IF('P09'!$F13&gt;"",'P09'!$E13&amp;" "&amp;CHAR(10)&amp;'P09'!$F13,'P09'!$E13)</f>
        <v>NT</v>
      </c>
      <c r="P13" s="196" t="str">
        <f>IF('P10'!$F13&gt;"",'P10'!$E13&amp;" "&amp;CHAR(10)&amp;'P10'!$F13,'P10'!$E13)</f>
        <v>NT</v>
      </c>
      <c r="Q13" s="196" t="str">
        <f>IF('P11'!$F13&gt;"",'P11'!$E13&amp;" "&amp;CHAR(10)&amp;'P11'!$F13,'P11'!$E13)</f>
        <v>NT</v>
      </c>
      <c r="R13" s="196" t="str">
        <f>IF('P12'!$F13&gt;"",'P12'!$E13&amp;" "&amp;CHAR(10)&amp;'P12'!$F13,'P12'!$E13)</f>
        <v>NT</v>
      </c>
      <c r="S13" s="196" t="str">
        <f>IF('P13'!$F13&gt;"",'P13'!$E13&amp;" "&amp;CHAR(10)&amp;'P13'!$F13,'P13'!$E13)</f>
        <v>NT</v>
      </c>
      <c r="T13" s="196" t="str">
        <f>IF('P14'!$F13&gt;"",'P14'!$E13&amp;" "&amp;CHAR(10)&amp;'P14'!$F13,'P14'!$E13)</f>
        <v>NT</v>
      </c>
      <c r="U13" s="196" t="str">
        <f>IF('P15'!$F13&gt;"",'P15'!$E13&amp;" "&amp;CHAR(10)&amp;'P15'!$F13,'P15'!$E13)</f>
        <v>NT</v>
      </c>
      <c r="V13" s="196" t="str">
        <f>IF('P16'!$F13&gt;"",'P16'!$E13&amp;" "&amp;CHAR(10)&amp;'P16'!$F13,'P16'!$E13)</f>
        <v>NT</v>
      </c>
      <c r="W13" s="196" t="str">
        <f>IF('P17'!$F13&gt;"",'P17'!$E13&amp;" "&amp;CHAR(10)&amp;'P17'!$F13,'P17'!$E13)</f>
        <v>NT</v>
      </c>
      <c r="X13" s="196" t="str">
        <f>IF('P18'!$F13&gt;"",'P18'!$E13&amp;" "&amp;CHAR(10)&amp;'P18'!$F13,'P18'!$E13)</f>
        <v>NT</v>
      </c>
      <c r="Y13" s="196" t="str">
        <f>IF('P19'!$F13&gt;"",'P19'!$E13&amp;" "&amp;CHAR(10)&amp;'P19'!$F13,'P19'!$E13)</f>
        <v>NT</v>
      </c>
      <c r="Z13" s="198" t="str">
        <f>IF('P20'!$F13&gt;"",'P20'!$E13&amp;" "&amp;CHAR(10)&amp;'P20'!$F13,'P20'!$E13)</f>
        <v>NT</v>
      </c>
      <c r="AA13" s="201" t="str">
        <f>BaseDeCalcul!AE19</f>
        <v>NT</v>
      </c>
      <c r="AB13" s="193" t="str">
        <f t="shared" si="0"/>
        <v/>
      </c>
    </row>
    <row r="14" spans="1:28" ht="45" customHeight="1">
      <c r="A14">
        <v>1</v>
      </c>
      <c r="B14" s="71" t="str">
        <f>Criteres!B14</f>
        <v>Cadres</v>
      </c>
      <c r="C14" s="195">
        <f>BaseDeCalcul!AA20</f>
        <v>11</v>
      </c>
      <c r="D14" s="195" t="str">
        <f>BaseDeCalcul!B20</f>
        <v>2.1</v>
      </c>
      <c r="E14" s="72" t="str">
        <f>Criteres!E14</f>
        <v>Chaque cadre a-t-il un titre de cadre ?</v>
      </c>
      <c r="F14" s="70" t="str">
        <f>Criteres!D14</f>
        <v>A</v>
      </c>
      <c r="G14" s="196" t="str">
        <f>IF('P01'!$F14&gt;"",'P01'!$E14&amp;" "&amp;CHAR(10)&amp;'P01'!$F14,'P01'!$E14)</f>
        <v>NA</v>
      </c>
      <c r="H14" s="196" t="str">
        <f>IF('P02'!$F14&gt;"",'P02'!$E14&amp;" "&amp;CHAR(10)&amp;'P02'!$F14,'P02'!$E14)</f>
        <v>NA</v>
      </c>
      <c r="I14" s="196" t="str">
        <f>IF('P03'!$F14&gt;"",'P03'!$E14&amp;" "&amp;CHAR(10)&amp;'P03'!$F14,'P03'!$E14)</f>
        <v>NA</v>
      </c>
      <c r="J14" s="196" t="str">
        <f>IF('P04'!$F14&gt;"",'P04'!$E14&amp;" "&amp;CHAR(10)&amp;'P04'!$F14,'P04'!$E14)</f>
        <v>NA</v>
      </c>
      <c r="K14" s="196" t="str">
        <f>IF('P05'!$F14&gt;"",'P05'!$E14&amp;" "&amp;CHAR(10)&amp;'P05'!$F14,'P05'!$E14)</f>
        <v>NA</v>
      </c>
      <c r="L14" s="196" t="str">
        <f>IF('P06'!$F14&gt;"",'P06'!$E14&amp;" "&amp;CHAR(10)&amp;'P06'!$F14,'P06'!$E14)</f>
        <v>NA</v>
      </c>
      <c r="M14" s="196" t="str">
        <f>IF('P07'!$F14&gt;"",'P07'!$E14&amp;" "&amp;CHAR(10)&amp;'P07'!$F14,'P07'!$E14)</f>
        <v>C</v>
      </c>
      <c r="N14" s="196" t="str">
        <f>IF('P08'!$F14&gt;"",'P08'!$E14&amp;" "&amp;CHAR(10)&amp;'P08'!$F14,'P08'!$E14)</f>
        <v>NA</v>
      </c>
      <c r="O14" s="196" t="str">
        <f>IF('P09'!$F14&gt;"",'P09'!$E14&amp;" "&amp;CHAR(10)&amp;'P09'!$F14,'P09'!$E14)</f>
        <v>NA</v>
      </c>
      <c r="P14" s="196" t="str">
        <f>IF('P10'!$F14&gt;"",'P10'!$E14&amp;" "&amp;CHAR(10)&amp;'P10'!$F14,'P10'!$E14)</f>
        <v>NA</v>
      </c>
      <c r="Q14" s="196" t="str">
        <f>IF('P11'!$F14&gt;"",'P11'!$E14&amp;" "&amp;CHAR(10)&amp;'P11'!$F14,'P11'!$E14)</f>
        <v>NA</v>
      </c>
      <c r="R14" s="196" t="str">
        <f>IF('P12'!$F14&gt;"",'P12'!$E14&amp;" "&amp;CHAR(10)&amp;'P12'!$F14,'P12'!$E14)</f>
        <v>NA</v>
      </c>
      <c r="S14" s="196" t="str">
        <f>IF('P13'!$F14&gt;"",'P13'!$E14&amp;" "&amp;CHAR(10)&amp;'P13'!$F14,'P13'!$E14)</f>
        <v>C</v>
      </c>
      <c r="T14" s="196" t="str">
        <f>IF('P14'!$F14&gt;"",'P14'!$E14&amp;" "&amp;CHAR(10)&amp;'P14'!$F14,'P14'!$E14)</f>
        <v>NA</v>
      </c>
      <c r="U14" s="196" t="str">
        <f>IF('P15'!$F14&gt;"",'P15'!$E14&amp;" "&amp;CHAR(10)&amp;'P15'!$F14,'P15'!$E14)</f>
        <v>C</v>
      </c>
      <c r="V14" s="196" t="str">
        <f>IF('P16'!$F14&gt;"",'P16'!$E14&amp;" "&amp;CHAR(10)&amp;'P16'!$F14,'P16'!$E14)</f>
        <v>NT</v>
      </c>
      <c r="W14" s="196" t="str">
        <f>IF('P17'!$F14&gt;"",'P17'!$E14&amp;" "&amp;CHAR(10)&amp;'P17'!$F14,'P17'!$E14)</f>
        <v>NT</v>
      </c>
      <c r="X14" s="196" t="str">
        <f>IF('P18'!$F14&gt;"",'P18'!$E14&amp;" "&amp;CHAR(10)&amp;'P18'!$F14,'P18'!$E14)</f>
        <v>NT</v>
      </c>
      <c r="Y14" s="196" t="str">
        <f>IF('P19'!$F14&gt;"",'P19'!$E14&amp;" "&amp;CHAR(10)&amp;'P19'!$F14,'P19'!$E14)</f>
        <v>NT</v>
      </c>
      <c r="Z14" s="198" t="str">
        <f>IF('P20'!$F14&gt;"",'P20'!$E14&amp;" "&amp;CHAR(10)&amp;'P20'!$F14,'P20'!$E14)</f>
        <v>NT</v>
      </c>
      <c r="AA14" s="201" t="str">
        <f>BaseDeCalcul!AE20</f>
        <v>C</v>
      </c>
      <c r="AB14" s="193" t="str">
        <f t="shared" si="0"/>
        <v/>
      </c>
    </row>
    <row r="15" spans="1:28" ht="45" customHeight="1">
      <c r="A15">
        <v>2</v>
      </c>
      <c r="B15" s="71" t="str">
        <f>Criteres!B15</f>
        <v>Cadres</v>
      </c>
      <c r="C15" s="195">
        <f>BaseDeCalcul!AA21</f>
        <v>12</v>
      </c>
      <c r="D15" s="195" t="str">
        <f>BaseDeCalcul!B21</f>
        <v>2.2</v>
      </c>
      <c r="E15" s="72" t="str">
        <f>Criteres!E15</f>
        <v>Pour chaque cadre ayant un titre de cadre, ce titre de cadre est-il pertinent ?</v>
      </c>
      <c r="F15" s="70" t="str">
        <f>Criteres!D15</f>
        <v>A</v>
      </c>
      <c r="G15" s="196" t="str">
        <f>IF('P01'!$F15&gt;"",'P01'!$E15&amp;" "&amp;CHAR(10)&amp;'P01'!$F15,'P01'!$E15)</f>
        <v>NA</v>
      </c>
      <c r="H15" s="196" t="str">
        <f>IF('P02'!$F15&gt;"",'P02'!$E15&amp;" "&amp;CHAR(10)&amp;'P02'!$F15,'P02'!$E15)</f>
        <v>NA</v>
      </c>
      <c r="I15" s="196" t="str">
        <f>IF('P03'!$F15&gt;"",'P03'!$E15&amp;" "&amp;CHAR(10)&amp;'P03'!$F15,'P03'!$E15)</f>
        <v>NA</v>
      </c>
      <c r="J15" s="196" t="str">
        <f>IF('P04'!$F15&gt;"",'P04'!$E15&amp;" "&amp;CHAR(10)&amp;'P04'!$F15,'P04'!$E15)</f>
        <v>NA</v>
      </c>
      <c r="K15" s="196" t="str">
        <f>IF('P05'!$F15&gt;"",'P05'!$E15&amp;" "&amp;CHAR(10)&amp;'P05'!$F15,'P05'!$E15)</f>
        <v>NA</v>
      </c>
      <c r="L15" s="196" t="str">
        <f>IF('P06'!$F15&gt;"",'P06'!$E15&amp;" "&amp;CHAR(10)&amp;'P06'!$F15,'P06'!$E15)</f>
        <v>NA</v>
      </c>
      <c r="M15" s="196" t="str">
        <f>IF('P07'!$F15&gt;"",'P07'!$E15&amp;" "&amp;CHAR(10)&amp;'P07'!$F15,'P07'!$E15)</f>
        <v>C</v>
      </c>
      <c r="N15" s="196" t="str">
        <f>IF('P08'!$F15&gt;"",'P08'!$E15&amp;" "&amp;CHAR(10)&amp;'P08'!$F15,'P08'!$E15)</f>
        <v>NA</v>
      </c>
      <c r="O15" s="196" t="str">
        <f>IF('P09'!$F15&gt;"",'P09'!$E15&amp;" "&amp;CHAR(10)&amp;'P09'!$F15,'P09'!$E15)</f>
        <v>NA</v>
      </c>
      <c r="P15" s="196" t="str">
        <f>IF('P10'!$F15&gt;"",'P10'!$E15&amp;" "&amp;CHAR(10)&amp;'P10'!$F15,'P10'!$E15)</f>
        <v>NA</v>
      </c>
      <c r="Q15" s="196" t="str">
        <f>IF('P11'!$F15&gt;"",'P11'!$E15&amp;" "&amp;CHAR(10)&amp;'P11'!$F15,'P11'!$E15)</f>
        <v>NA</v>
      </c>
      <c r="R15" s="196" t="str">
        <f>IF('P12'!$F15&gt;"",'P12'!$E15&amp;" "&amp;CHAR(10)&amp;'P12'!$F15,'P12'!$E15)</f>
        <v>NA</v>
      </c>
      <c r="S15" s="196" t="str">
        <f>IF('P13'!$F15&gt;"",'P13'!$E15&amp;" "&amp;CHAR(10)&amp;'P13'!$F15,'P13'!$E15)</f>
        <v>C</v>
      </c>
      <c r="T15" s="196" t="str">
        <f>IF('P14'!$F15&gt;"",'P14'!$E15&amp;" "&amp;CHAR(10)&amp;'P14'!$F15,'P14'!$E15)</f>
        <v>NA</v>
      </c>
      <c r="U15" s="196" t="str">
        <f>IF('P15'!$F15&gt;"",'P15'!$E15&amp;" "&amp;CHAR(10)&amp;'P15'!$F15,'P15'!$E15)</f>
        <v>C</v>
      </c>
      <c r="V15" s="196" t="str">
        <f>IF('P16'!$F15&gt;"",'P16'!$E15&amp;" "&amp;CHAR(10)&amp;'P16'!$F15,'P16'!$E15)</f>
        <v>NT</v>
      </c>
      <c r="W15" s="196" t="str">
        <f>IF('P17'!$F15&gt;"",'P17'!$E15&amp;" "&amp;CHAR(10)&amp;'P17'!$F15,'P17'!$E15)</f>
        <v>NT</v>
      </c>
      <c r="X15" s="196" t="str">
        <f>IF('P18'!$F15&gt;"",'P18'!$E15&amp;" "&amp;CHAR(10)&amp;'P18'!$F15,'P18'!$E15)</f>
        <v>NT</v>
      </c>
      <c r="Y15" s="196" t="str">
        <f>IF('P19'!$F15&gt;"",'P19'!$E15&amp;" "&amp;CHAR(10)&amp;'P19'!$F15,'P19'!$E15)</f>
        <v>NT</v>
      </c>
      <c r="Z15" s="198" t="str">
        <f>IF('P20'!$F15&gt;"",'P20'!$E15&amp;" "&amp;CHAR(10)&amp;'P20'!$F15,'P20'!$E15)</f>
        <v>NT</v>
      </c>
      <c r="AA15" s="201" t="str">
        <f>BaseDeCalcul!AE21</f>
        <v>C</v>
      </c>
      <c r="AB15" s="193" t="str">
        <f t="shared" si="0"/>
        <v/>
      </c>
    </row>
    <row r="16" spans="1:28" ht="45" customHeight="1">
      <c r="A16">
        <v>2</v>
      </c>
      <c r="B16" s="71" t="str">
        <f>Criteres!B16</f>
        <v>Couleurs</v>
      </c>
      <c r="C16" s="195">
        <f>BaseDeCalcul!AA22</f>
        <v>13</v>
      </c>
      <c r="D16" s="195" t="str">
        <f>BaseDeCalcul!B22</f>
        <v>3.1</v>
      </c>
      <c r="E16" s="72" t="str">
        <f>Criteres!E16</f>
        <v>Dans chaque page web, l'information ne doit pas être donnée uniquement par la couleur. Cette règle est-elle respectée ?</v>
      </c>
      <c r="F16" s="70" t="str">
        <f>Criteres!D16</f>
        <v>A</v>
      </c>
      <c r="G16" s="196" t="str">
        <f>IF('P01'!$F16&gt;"",'P01'!$E16&amp;" "&amp;CHAR(10)&amp;'P01'!$F16,'P01'!$E16)</f>
        <v>NA</v>
      </c>
      <c r="H16" s="196" t="str">
        <f>IF('P02'!$F16&gt;"",'P02'!$E16&amp;" "&amp;CHAR(10)&amp;'P02'!$F16,'P02'!$E16)</f>
        <v>NA</v>
      </c>
      <c r="I16" s="196" t="str">
        <f>IF('P03'!$F16&gt;"",'P03'!$E16&amp;" "&amp;CHAR(10)&amp;'P03'!$F16,'P03'!$E16)</f>
        <v>NA</v>
      </c>
      <c r="J16" s="196" t="str">
        <f>IF('P04'!$F16&gt;"",'P04'!$E16&amp;" "&amp;CHAR(10)&amp;'P04'!$F16,'P04'!$E16)</f>
        <v>NA</v>
      </c>
      <c r="K16" s="196" t="str">
        <f>IF('P05'!$F16&gt;"",'P05'!$E16&amp;" "&amp;CHAR(10)&amp;'P05'!$F16,'P05'!$E16)</f>
        <v>NA</v>
      </c>
      <c r="L16" s="196" t="str">
        <f>IF('P06'!$F16&gt;"",'P06'!$E16&amp;" "&amp;CHAR(10)&amp;'P06'!$F16,'P06'!$E16)</f>
        <v>C</v>
      </c>
      <c r="M16" s="196" t="str">
        <f>IF('P07'!$F16&gt;"",'P07'!$E16&amp;" "&amp;CHAR(10)&amp;'P07'!$F16,'P07'!$E16)</f>
        <v>NA</v>
      </c>
      <c r="N16" s="196" t="str">
        <f>IF('P08'!$F16&gt;"",'P08'!$E16&amp;" "&amp;CHAR(10)&amp;'P08'!$F16,'P08'!$E16)</f>
        <v>NA</v>
      </c>
      <c r="O16" s="196" t="str">
        <f>IF('P09'!$F16&gt;"",'P09'!$E16&amp;" "&amp;CHAR(10)&amp;'P09'!$F16,'P09'!$E16)</f>
        <v>NA</v>
      </c>
      <c r="P16" s="196" t="str">
        <f>IF('P10'!$F16&gt;"",'P10'!$E16&amp;" "&amp;CHAR(10)&amp;'P10'!$F16,'P10'!$E16)</f>
        <v>NA</v>
      </c>
      <c r="Q16" s="196" t="str">
        <f>IF('P11'!$F16&gt;"",'P11'!$E16&amp;" "&amp;CHAR(10)&amp;'P11'!$F16,'P11'!$E16)</f>
        <v>NA</v>
      </c>
      <c r="R16" s="196" t="str">
        <f>IF('P12'!$F16&gt;"",'P12'!$E16&amp;" "&amp;CHAR(10)&amp;'P12'!$F16,'P12'!$E16)</f>
        <v>NA</v>
      </c>
      <c r="S16" s="196" t="str">
        <f>IF('P13'!$F16&gt;"",'P13'!$E16&amp;" "&amp;CHAR(10)&amp;'P13'!$F16,'P13'!$E16)</f>
        <v>NA</v>
      </c>
      <c r="T16" s="196" t="str">
        <f>IF('P14'!$F16&gt;"",'P14'!$E16&amp;" "&amp;CHAR(10)&amp;'P14'!$F16,'P14'!$E16)</f>
        <v>NA</v>
      </c>
      <c r="U16" s="196" t="str">
        <f>IF('P15'!$F16&gt;"",'P15'!$E16&amp;" "&amp;CHAR(10)&amp;'P15'!$F16,'P15'!$E16)</f>
        <v>NA</v>
      </c>
      <c r="V16" s="196" t="str">
        <f>IF('P16'!$F16&gt;"",'P16'!$E16&amp;" "&amp;CHAR(10)&amp;'P16'!$F16,'P16'!$E16)</f>
        <v>NT</v>
      </c>
      <c r="W16" s="196" t="str">
        <f>IF('P17'!$F16&gt;"",'P17'!$E16&amp;" "&amp;CHAR(10)&amp;'P17'!$F16,'P17'!$E16)</f>
        <v>NT</v>
      </c>
      <c r="X16" s="196" t="str">
        <f>IF('P18'!$F16&gt;"",'P18'!$E16&amp;" "&amp;CHAR(10)&amp;'P18'!$F16,'P18'!$E16)</f>
        <v>NT</v>
      </c>
      <c r="Y16" s="196" t="str">
        <f>IF('P19'!$F16&gt;"",'P19'!$E16&amp;" "&amp;CHAR(10)&amp;'P19'!$F16,'P19'!$E16)</f>
        <v>NT</v>
      </c>
      <c r="Z16" s="198" t="str">
        <f>IF('P20'!$F16&gt;"",'P20'!$E16&amp;" "&amp;CHAR(10)&amp;'P20'!$F16,'P20'!$E16)</f>
        <v>NT</v>
      </c>
      <c r="AA16" s="201" t="str">
        <f>BaseDeCalcul!AE22</f>
        <v>C</v>
      </c>
      <c r="AB16" s="193" t="str">
        <f t="shared" si="0"/>
        <v/>
      </c>
    </row>
    <row r="17" spans="1:28" ht="45" customHeight="1">
      <c r="A17">
        <v>3</v>
      </c>
      <c r="B17" s="71" t="str">
        <f>Criteres!B17</f>
        <v>Couleurs</v>
      </c>
      <c r="C17" s="195">
        <f>BaseDeCalcul!AA23</f>
        <v>14</v>
      </c>
      <c r="D17" s="195" t="str">
        <f>BaseDeCalcul!B23</f>
        <v>3.2</v>
      </c>
      <c r="E17" s="72" t="str">
        <f>Criteres!E17</f>
        <v>Dans chaque page web, le contraste entre la couleur du texte et la couleur de son arrière-plan est-il suffisamment élevé (hors cas particuliers) ?</v>
      </c>
      <c r="F17" s="70" t="str">
        <f>Criteres!D17</f>
        <v>AA</v>
      </c>
      <c r="G17" s="196" t="str">
        <f>IF('P01'!$F17&gt;"",'P01'!$E17&amp;" "&amp;CHAR(10)&amp;'P01'!$F17,'P01'!$E17)</f>
        <v>C</v>
      </c>
      <c r="H17" s="196" t="str">
        <f>IF('P02'!$F17&gt;"",'P02'!$E17&amp;" "&amp;CHAR(10)&amp;'P02'!$F17,'P02'!$E17)</f>
        <v>C</v>
      </c>
      <c r="I17" s="196" t="str">
        <f>IF('P03'!$F17&gt;"",'P03'!$E17&amp;" "&amp;CHAR(10)&amp;'P03'!$F17,'P03'!$E17)</f>
        <v>C</v>
      </c>
      <c r="J17" s="196" t="str">
        <f>IF('P04'!$F17&gt;"",'P04'!$E17&amp;" "&amp;CHAR(10)&amp;'P04'!$F17,'P04'!$E17)</f>
        <v>C</v>
      </c>
      <c r="K17" s="196" t="str">
        <f>IF('P05'!$F17&gt;"",'P05'!$E17&amp;" "&amp;CHAR(10)&amp;'P05'!$F17,'P05'!$E17)</f>
        <v>C</v>
      </c>
      <c r="L17" s="196" t="str">
        <f>IF('P06'!$F17&gt;"",'P06'!$E17&amp;" "&amp;CHAR(10)&amp;'P06'!$F17,'P06'!$E17)</f>
        <v>C</v>
      </c>
      <c r="M17" s="196" t="str">
        <f>IF('P07'!$F17&gt;"",'P07'!$E17&amp;" "&amp;CHAR(10)&amp;'P07'!$F17,'P07'!$E17)</f>
        <v>C</v>
      </c>
      <c r="N17" s="196" t="str">
        <f>IF('P08'!$F17&gt;"",'P08'!$E17&amp;" "&amp;CHAR(10)&amp;'P08'!$F17,'P08'!$E17)</f>
        <v>C</v>
      </c>
      <c r="O17" s="196" t="str">
        <f>IF('P09'!$F17&gt;"",'P09'!$E17&amp;" "&amp;CHAR(10)&amp;'P09'!$F17,'P09'!$E17)</f>
        <v>C</v>
      </c>
      <c r="P17" s="196" t="str">
        <f>IF('P10'!$F17&gt;"",'P10'!$E17&amp;" "&amp;CHAR(10)&amp;'P10'!$F17,'P10'!$E17)</f>
        <v>C</v>
      </c>
      <c r="Q17" s="196" t="str">
        <f>IF('P11'!$F17&gt;"",'P11'!$E17&amp;" "&amp;CHAR(10)&amp;'P11'!$F17,'P11'!$E17)</f>
        <v>C</v>
      </c>
      <c r="R17" s="196" t="str">
        <f>IF('P12'!$F17&gt;"",'P12'!$E17&amp;" "&amp;CHAR(10)&amp;'P12'!$F17,'P12'!$E17)</f>
        <v>C</v>
      </c>
      <c r="S17" s="196" t="str">
        <f>IF('P13'!$F17&gt;"",'P13'!$E17&amp;" "&amp;CHAR(10)&amp;'P13'!$F17,'P13'!$E17)</f>
        <v>C</v>
      </c>
      <c r="T17" s="196" t="str">
        <f>IF('P14'!$F17&gt;"",'P14'!$E17&amp;" "&amp;CHAR(10)&amp;'P14'!$F17,'P14'!$E17)</f>
        <v>C</v>
      </c>
      <c r="U17" s="196" t="str">
        <f>IF('P15'!$F17&gt;"",'P15'!$E17&amp;" "&amp;CHAR(10)&amp;'P15'!$F17,'P15'!$E17)</f>
        <v>C</v>
      </c>
      <c r="V17" s="196" t="str">
        <f>IF('P16'!$F17&gt;"",'P16'!$E17&amp;" "&amp;CHAR(10)&amp;'P16'!$F17,'P16'!$E17)</f>
        <v>NT</v>
      </c>
      <c r="W17" s="196" t="str">
        <f>IF('P17'!$F17&gt;"",'P17'!$E17&amp;" "&amp;CHAR(10)&amp;'P17'!$F17,'P17'!$E17)</f>
        <v>NT</v>
      </c>
      <c r="X17" s="196" t="str">
        <f>IF('P18'!$F17&gt;"",'P18'!$E17&amp;" "&amp;CHAR(10)&amp;'P18'!$F17,'P18'!$E17)</f>
        <v>NT</v>
      </c>
      <c r="Y17" s="196" t="str">
        <f>IF('P19'!$F17&gt;"",'P19'!$E17&amp;" "&amp;CHAR(10)&amp;'P19'!$F17,'P19'!$E17)</f>
        <v>NT</v>
      </c>
      <c r="Z17" s="198" t="str">
        <f>IF('P20'!$F17&gt;"",'P20'!$E17&amp;" "&amp;CHAR(10)&amp;'P20'!$F17,'P20'!$E17)</f>
        <v>NT</v>
      </c>
      <c r="AA17" s="201" t="str">
        <f>BaseDeCalcul!AE23</f>
        <v>C</v>
      </c>
      <c r="AB17" s="193" t="str">
        <f t="shared" si="0"/>
        <v/>
      </c>
    </row>
    <row r="18" spans="1:28" ht="45" customHeight="1">
      <c r="A18">
        <v>3</v>
      </c>
      <c r="B18" s="71" t="str">
        <f>Criteres!B18</f>
        <v>Couleurs</v>
      </c>
      <c r="C18" s="195">
        <f>BaseDeCalcul!AA24</f>
        <v>15</v>
      </c>
      <c r="D18" s="195" t="str">
        <f>BaseDeCalcul!B24</f>
        <v>3.3</v>
      </c>
      <c r="E18" s="72" t="str">
        <f>Criteres!E18</f>
        <v>Dans chaque page web, les couleurs utilisées dans les composants d'interface ou les éléments graphiques porteurs d'informations sont-elles suffisamment contrastées (hors cas particuliers ) ?</v>
      </c>
      <c r="F18" s="70" t="str">
        <f>Criteres!D18</f>
        <v>AA</v>
      </c>
      <c r="G18" s="196" t="str">
        <f>IF('P01'!$F18&gt;"",'P01'!$E18&amp;" "&amp;CHAR(10)&amp;'P01'!$F18,'P01'!$E18)</f>
        <v>NC 
[1]</v>
      </c>
      <c r="H18" s="196" t="str">
        <f>IF('P02'!$F18&gt;"",'P02'!$E18&amp;" "&amp;CHAR(10)&amp;'P02'!$F18,'P02'!$E18)</f>
        <v>C 
[1]</v>
      </c>
      <c r="I18" s="196" t="str">
        <f>IF('P03'!$F18&gt;"",'P03'!$E18&amp;" "&amp;CHAR(10)&amp;'P03'!$F18,'P03'!$E18)</f>
        <v>C 
[1]</v>
      </c>
      <c r="J18" s="196" t="str">
        <f>IF('P04'!$F18&gt;"",'P04'!$E18&amp;" "&amp;CHAR(10)&amp;'P04'!$F18,'P04'!$E18)</f>
        <v>C 
[1]</v>
      </c>
      <c r="K18" s="196" t="str">
        <f>IF('P05'!$F18&gt;"",'P05'!$E18&amp;" "&amp;CHAR(10)&amp;'P05'!$F18,'P05'!$E18)</f>
        <v>C 
[1]</v>
      </c>
      <c r="L18" s="196" t="str">
        <f>IF('P06'!$F18&gt;"",'P06'!$E18&amp;" "&amp;CHAR(10)&amp;'P06'!$F18,'P06'!$E18)</f>
        <v>C 
[1]</v>
      </c>
      <c r="M18" s="196" t="str">
        <f>IF('P07'!$F18&gt;"",'P07'!$E18&amp;" "&amp;CHAR(10)&amp;'P07'!$F18,'P07'!$E18)</f>
        <v>C 
[1]</v>
      </c>
      <c r="N18" s="196" t="str">
        <f>IF('P08'!$F18&gt;"",'P08'!$E18&amp;" "&amp;CHAR(10)&amp;'P08'!$F18,'P08'!$E18)</f>
        <v>C 
[1]</v>
      </c>
      <c r="O18" s="196" t="str">
        <f>IF('P09'!$F18&gt;"",'P09'!$E18&amp;" "&amp;CHAR(10)&amp;'P09'!$F18,'P09'!$E18)</f>
        <v>C 
[1]</v>
      </c>
      <c r="P18" s="196" t="str">
        <f>IF('P10'!$F18&gt;"",'P10'!$E18&amp;" "&amp;CHAR(10)&amp;'P10'!$F18,'P10'!$E18)</f>
        <v>C 
[1]</v>
      </c>
      <c r="Q18" s="196" t="str">
        <f>IF('P11'!$F18&gt;"",'P11'!$E18&amp;" "&amp;CHAR(10)&amp;'P11'!$F18,'P11'!$E18)</f>
        <v>C 
[1]</v>
      </c>
      <c r="R18" s="196" t="str">
        <f>IF('P12'!$F18&gt;"",'P12'!$E18&amp;" "&amp;CHAR(10)&amp;'P12'!$F18,'P12'!$E18)</f>
        <v>C 
[1]</v>
      </c>
      <c r="S18" s="196" t="str">
        <f>IF('P13'!$F18&gt;"",'P13'!$E18&amp;" "&amp;CHAR(10)&amp;'P13'!$F18,'P13'!$E18)</f>
        <v>C 
[1]</v>
      </c>
      <c r="T18" s="196" t="str">
        <f>IF('P14'!$F18&gt;"",'P14'!$E18&amp;" "&amp;CHAR(10)&amp;'P14'!$F18,'P14'!$E18)</f>
        <v>C 
[1]</v>
      </c>
      <c r="U18" s="196" t="str">
        <f>IF('P15'!$F18&gt;"",'P15'!$E18&amp;" "&amp;CHAR(10)&amp;'P15'!$F18,'P15'!$E18)</f>
        <v>C 
[1]</v>
      </c>
      <c r="V18" s="196" t="str">
        <f>IF('P16'!$F18&gt;"",'P16'!$E18&amp;" "&amp;CHAR(10)&amp;'P16'!$F18,'P16'!$E18)</f>
        <v>NT</v>
      </c>
      <c r="W18" s="196" t="str">
        <f>IF('P17'!$F18&gt;"",'P17'!$E18&amp;" "&amp;CHAR(10)&amp;'P17'!$F18,'P17'!$E18)</f>
        <v>NT</v>
      </c>
      <c r="X18" s="196" t="str">
        <f>IF('P18'!$F18&gt;"",'P18'!$E18&amp;" "&amp;CHAR(10)&amp;'P18'!$F18,'P18'!$E18)</f>
        <v>NT</v>
      </c>
      <c r="Y18" s="196" t="str">
        <f>IF('P19'!$F18&gt;"",'P19'!$E18&amp;" "&amp;CHAR(10)&amp;'P19'!$F18,'P19'!$E18)</f>
        <v>NT</v>
      </c>
      <c r="Z18" s="198" t="str">
        <f>IF('P20'!$F18&gt;"",'P20'!$E18&amp;" "&amp;CHAR(10)&amp;'P20'!$F18,'P20'!$E18)</f>
        <v>NT</v>
      </c>
      <c r="AA18" s="201" t="str">
        <f>BaseDeCalcul!AE24</f>
        <v>NC</v>
      </c>
      <c r="AB18" s="193" t="str">
        <f t="shared" si="0"/>
        <v/>
      </c>
    </row>
    <row r="19" spans="1:28" ht="45" hidden="1" customHeight="1">
      <c r="A19">
        <v>3</v>
      </c>
      <c r="B19" s="71" t="str">
        <f>Criteres!B19</f>
        <v>Couleurs</v>
      </c>
      <c r="C19" s="195">
        <f>BaseDeCalcul!AA25</f>
        <v>16</v>
      </c>
      <c r="D19" s="195" t="str">
        <f>BaseDeCalcul!B25</f>
        <v>3.4</v>
      </c>
      <c r="E19" s="72" t="str">
        <f>Criteres!E19</f>
        <v>Dans chaque page Web, le contraste entre la couleur du texte et la couleur de son arrière-plan est-il amélioré (hors cas particuliers) ?</v>
      </c>
      <c r="F19" s="70" t="str">
        <f>Criteres!D19</f>
        <v>AAA</v>
      </c>
      <c r="G19" s="196" t="str">
        <f>IF('P01'!$F19&gt;"",'P01'!$E19&amp;" "&amp;CHAR(10)&amp;'P01'!$F19,'P01'!$E19)</f>
        <v>NT</v>
      </c>
      <c r="H19" s="196" t="str">
        <f>IF('P02'!$F19&gt;"",'P02'!$E19&amp;" "&amp;CHAR(10)&amp;'P02'!$F19,'P02'!$E19)</f>
        <v>NT</v>
      </c>
      <c r="I19" s="196" t="str">
        <f>IF('P03'!$F19&gt;"",'P03'!$E19&amp;" "&amp;CHAR(10)&amp;'P03'!$F19,'P03'!$E19)</f>
        <v>NT</v>
      </c>
      <c r="J19" s="196" t="str">
        <f>IF('P04'!$F19&gt;"",'P04'!$E19&amp;" "&amp;CHAR(10)&amp;'P04'!$F19,'P04'!$E19)</f>
        <v>NT</v>
      </c>
      <c r="K19" s="196" t="str">
        <f>IF('P05'!$F19&gt;"",'P05'!$E19&amp;" "&amp;CHAR(10)&amp;'P05'!$F19,'P05'!$E19)</f>
        <v>NT</v>
      </c>
      <c r="L19" s="196" t="str">
        <f>IF('P06'!$F19&gt;"",'P06'!$E19&amp;" "&amp;CHAR(10)&amp;'P06'!$F19,'P06'!$E19)</f>
        <v>NT</v>
      </c>
      <c r="M19" s="196" t="str">
        <f>IF('P07'!$F19&gt;"",'P07'!$E19&amp;" "&amp;CHAR(10)&amp;'P07'!$F19,'P07'!$E19)</f>
        <v>NT</v>
      </c>
      <c r="N19" s="196" t="str">
        <f>IF('P08'!$F19&gt;"",'P08'!$E19&amp;" "&amp;CHAR(10)&amp;'P08'!$F19,'P08'!$E19)</f>
        <v>NT</v>
      </c>
      <c r="O19" s="196" t="str">
        <f>IF('P09'!$F19&gt;"",'P09'!$E19&amp;" "&amp;CHAR(10)&amp;'P09'!$F19,'P09'!$E19)</f>
        <v>NT</v>
      </c>
      <c r="P19" s="196" t="str">
        <f>IF('P10'!$F19&gt;"",'P10'!$E19&amp;" "&amp;CHAR(10)&amp;'P10'!$F19,'P10'!$E19)</f>
        <v>NT</v>
      </c>
      <c r="Q19" s="196" t="str">
        <f>IF('P11'!$F19&gt;"",'P11'!$E19&amp;" "&amp;CHAR(10)&amp;'P11'!$F19,'P11'!$E19)</f>
        <v>NT</v>
      </c>
      <c r="R19" s="196" t="str">
        <f>IF('P12'!$F19&gt;"",'P12'!$E19&amp;" "&amp;CHAR(10)&amp;'P12'!$F19,'P12'!$E19)</f>
        <v>NT</v>
      </c>
      <c r="S19" s="196" t="str">
        <f>IF('P13'!$F19&gt;"",'P13'!$E19&amp;" "&amp;CHAR(10)&amp;'P13'!$F19,'P13'!$E19)</f>
        <v>NT</v>
      </c>
      <c r="T19" s="196" t="str">
        <f>IF('P14'!$F19&gt;"",'P14'!$E19&amp;" "&amp;CHAR(10)&amp;'P14'!$F19,'P14'!$E19)</f>
        <v>NT</v>
      </c>
      <c r="U19" s="196" t="str">
        <f>IF('P15'!$F19&gt;"",'P15'!$E19&amp;" "&amp;CHAR(10)&amp;'P15'!$F19,'P15'!$E19)</f>
        <v>NT</v>
      </c>
      <c r="V19" s="196" t="str">
        <f>IF('P16'!$F19&gt;"",'P16'!$E19&amp;" "&amp;CHAR(10)&amp;'P16'!$F19,'P16'!$E19)</f>
        <v>NT</v>
      </c>
      <c r="W19" s="196" t="str">
        <f>IF('P17'!$F19&gt;"",'P17'!$E19&amp;" "&amp;CHAR(10)&amp;'P17'!$F19,'P17'!$E19)</f>
        <v>NT</v>
      </c>
      <c r="X19" s="196" t="str">
        <f>IF('P18'!$F19&gt;"",'P18'!$E19&amp;" "&amp;CHAR(10)&amp;'P18'!$F19,'P18'!$E19)</f>
        <v>NT</v>
      </c>
      <c r="Y19" s="196" t="str">
        <f>IF('P19'!$F19&gt;"",'P19'!$E19&amp;" "&amp;CHAR(10)&amp;'P19'!$F19,'P19'!$E19)</f>
        <v>NT</v>
      </c>
      <c r="Z19" s="198" t="str">
        <f>IF('P20'!$F19&gt;"",'P20'!$E19&amp;" "&amp;CHAR(10)&amp;'P20'!$F19,'P20'!$E19)</f>
        <v>NT</v>
      </c>
      <c r="AA19" s="201" t="str">
        <f>BaseDeCalcul!AE25</f>
        <v>NT</v>
      </c>
      <c r="AB19" s="193" t="str">
        <f t="shared" si="0"/>
        <v/>
      </c>
    </row>
    <row r="20" spans="1:28" ht="45" customHeight="1">
      <c r="A20">
        <v>3</v>
      </c>
      <c r="B20" s="71" t="str">
        <f>Criteres!B20</f>
        <v>Multimédia</v>
      </c>
      <c r="C20" s="195">
        <f>BaseDeCalcul!AA26</f>
        <v>17</v>
      </c>
      <c r="D20" s="195" t="str">
        <f>BaseDeCalcul!B26</f>
        <v>4.1</v>
      </c>
      <c r="E20" s="72" t="str">
        <f>Criteres!E20</f>
        <v>Chaque média temporel pré-enregistré a-t-il, si nécessaire, une transcription textuelle ou une audiodescription (hors cas particuliers) ?</v>
      </c>
      <c r="F20" s="70" t="str">
        <f>Criteres!D20</f>
        <v>A</v>
      </c>
      <c r="G20" s="196" t="str">
        <f>IF('P01'!$F20&gt;"",'P01'!$E20&amp;" "&amp;CHAR(10)&amp;'P01'!$F20,'P01'!$E20)</f>
        <v>NA</v>
      </c>
      <c r="H20" s="196" t="str">
        <f>IF('P02'!$F20&gt;"",'P02'!$E20&amp;" "&amp;CHAR(10)&amp;'P02'!$F20,'P02'!$E20)</f>
        <v>NA</v>
      </c>
      <c r="I20" s="196" t="str">
        <f>IF('P03'!$F20&gt;"",'P03'!$E20&amp;" "&amp;CHAR(10)&amp;'P03'!$F20,'P03'!$E20)</f>
        <v>NA</v>
      </c>
      <c r="J20" s="196" t="str">
        <f>IF('P04'!$F20&gt;"",'P04'!$E20&amp;" "&amp;CHAR(10)&amp;'P04'!$F20,'P04'!$E20)</f>
        <v>NA</v>
      </c>
      <c r="K20" s="196" t="str">
        <f>IF('P05'!$F20&gt;"",'P05'!$E20&amp;" "&amp;CHAR(10)&amp;'P05'!$F20,'P05'!$E20)</f>
        <v>NA</v>
      </c>
      <c r="L20" s="196" t="str">
        <f>IF('P06'!$F20&gt;"",'P06'!$E20&amp;" "&amp;CHAR(10)&amp;'P06'!$F20,'P06'!$E20)</f>
        <v>NA</v>
      </c>
      <c r="M20" s="196" t="str">
        <f>IF('P07'!$F20&gt;"",'P07'!$E20&amp;" "&amp;CHAR(10)&amp;'P07'!$F20,'P07'!$E20)</f>
        <v>C</v>
      </c>
      <c r="N20" s="196" t="str">
        <f>IF('P08'!$F20&gt;"",'P08'!$E20&amp;" "&amp;CHAR(10)&amp;'P08'!$F20,'P08'!$E20)</f>
        <v>NA</v>
      </c>
      <c r="O20" s="196" t="str">
        <f>IF('P09'!$F20&gt;"",'P09'!$E20&amp;" "&amp;CHAR(10)&amp;'P09'!$F20,'P09'!$E20)</f>
        <v>NA</v>
      </c>
      <c r="P20" s="196" t="str">
        <f>IF('P10'!$F20&gt;"",'P10'!$E20&amp;" "&amp;CHAR(10)&amp;'P10'!$F20,'P10'!$E20)</f>
        <v>NA</v>
      </c>
      <c r="Q20" s="196" t="str">
        <f>IF('P11'!$F20&gt;"",'P11'!$E20&amp;" "&amp;CHAR(10)&amp;'P11'!$F20,'P11'!$E20)</f>
        <v>NA</v>
      </c>
      <c r="R20" s="196" t="str">
        <f>IF('P12'!$F20&gt;"",'P12'!$E20&amp;" "&amp;CHAR(10)&amp;'P12'!$F20,'P12'!$E20)</f>
        <v>NA</v>
      </c>
      <c r="S20" s="196" t="str">
        <f>IF('P13'!$F20&gt;"",'P13'!$E20&amp;" "&amp;CHAR(10)&amp;'P13'!$F20,'P13'!$E20)</f>
        <v>NA</v>
      </c>
      <c r="T20" s="196" t="str">
        <f>IF('P14'!$F20&gt;"",'P14'!$E20&amp;" "&amp;CHAR(10)&amp;'P14'!$F20,'P14'!$E20)</f>
        <v>NA</v>
      </c>
      <c r="U20" s="196" t="str">
        <f>IF('P15'!$F20&gt;"",'P15'!$E20&amp;" "&amp;CHAR(10)&amp;'P15'!$F20,'P15'!$E20)</f>
        <v>NA</v>
      </c>
      <c r="V20" s="196" t="str">
        <f>IF('P16'!$F20&gt;"",'P16'!$E20&amp;" "&amp;CHAR(10)&amp;'P16'!$F20,'P16'!$E20)</f>
        <v>NT</v>
      </c>
      <c r="W20" s="196" t="str">
        <f>IF('P17'!$F20&gt;"",'P17'!$E20&amp;" "&amp;CHAR(10)&amp;'P17'!$F20,'P17'!$E20)</f>
        <v>NT</v>
      </c>
      <c r="X20" s="196" t="str">
        <f>IF('P18'!$F20&gt;"",'P18'!$E20&amp;" "&amp;CHAR(10)&amp;'P18'!$F20,'P18'!$E20)</f>
        <v>NT</v>
      </c>
      <c r="Y20" s="196" t="str">
        <f>IF('P19'!$F20&gt;"",'P19'!$E20&amp;" "&amp;CHAR(10)&amp;'P19'!$F20,'P19'!$E20)</f>
        <v>NT</v>
      </c>
      <c r="Z20" s="198" t="str">
        <f>IF('P20'!$F20&gt;"",'P20'!$E20&amp;" "&amp;CHAR(10)&amp;'P20'!$F20,'P20'!$E20)</f>
        <v>NT</v>
      </c>
      <c r="AA20" s="201" t="str">
        <f>BaseDeCalcul!AE26</f>
        <v>C</v>
      </c>
      <c r="AB20" s="193" t="str">
        <f t="shared" si="0"/>
        <v/>
      </c>
    </row>
    <row r="21" spans="1:28" ht="45" customHeight="1">
      <c r="A21">
        <v>4</v>
      </c>
      <c r="B21" s="71" t="str">
        <f>Criteres!B21</f>
        <v>Multimédia</v>
      </c>
      <c r="C21" s="195">
        <f>BaseDeCalcul!AA27</f>
        <v>18</v>
      </c>
      <c r="D21" s="195" t="str">
        <f>BaseDeCalcul!B27</f>
        <v>4.2</v>
      </c>
      <c r="E21" s="72" t="str">
        <f>Criteres!E21</f>
        <v>Pour chaque média temporel pré-enregistré ayant une transcription textuelle ou une audiodescription synchronisée, celles-ci sont-elles pertinentes (hors cas particuliers) ?</v>
      </c>
      <c r="F21" s="70" t="str">
        <f>Criteres!D21</f>
        <v>A</v>
      </c>
      <c r="G21" s="196" t="str">
        <f>IF('P01'!$F21&gt;"",'P01'!$E21&amp;" "&amp;CHAR(10)&amp;'P01'!$F21,'P01'!$E21)</f>
        <v>NA</v>
      </c>
      <c r="H21" s="196" t="str">
        <f>IF('P02'!$F21&gt;"",'P02'!$E21&amp;" "&amp;CHAR(10)&amp;'P02'!$F21,'P02'!$E21)</f>
        <v>NA</v>
      </c>
      <c r="I21" s="196" t="str">
        <f>IF('P03'!$F21&gt;"",'P03'!$E21&amp;" "&amp;CHAR(10)&amp;'P03'!$F21,'P03'!$E21)</f>
        <v>NA</v>
      </c>
      <c r="J21" s="196" t="str">
        <f>IF('P04'!$F21&gt;"",'P04'!$E21&amp;" "&amp;CHAR(10)&amp;'P04'!$F21,'P04'!$E21)</f>
        <v>NA</v>
      </c>
      <c r="K21" s="196" t="str">
        <f>IF('P05'!$F21&gt;"",'P05'!$E21&amp;" "&amp;CHAR(10)&amp;'P05'!$F21,'P05'!$E21)</f>
        <v>NA</v>
      </c>
      <c r="L21" s="196" t="str">
        <f>IF('P06'!$F21&gt;"",'P06'!$E21&amp;" "&amp;CHAR(10)&amp;'P06'!$F21,'P06'!$E21)</f>
        <v>NA</v>
      </c>
      <c r="M21" s="196" t="str">
        <f>IF('P07'!$F21&gt;"",'P07'!$E21&amp;" "&amp;CHAR(10)&amp;'P07'!$F21,'P07'!$E21)</f>
        <v>C</v>
      </c>
      <c r="N21" s="196" t="str">
        <f>IF('P08'!$F21&gt;"",'P08'!$E21&amp;" "&amp;CHAR(10)&amp;'P08'!$F21,'P08'!$E21)</f>
        <v>NA</v>
      </c>
      <c r="O21" s="196" t="str">
        <f>IF('P09'!$F21&gt;"",'P09'!$E21&amp;" "&amp;CHAR(10)&amp;'P09'!$F21,'P09'!$E21)</f>
        <v>NA</v>
      </c>
      <c r="P21" s="196" t="str">
        <f>IF('P10'!$F21&gt;"",'P10'!$E21&amp;" "&amp;CHAR(10)&amp;'P10'!$F21,'P10'!$E21)</f>
        <v>NA</v>
      </c>
      <c r="Q21" s="196" t="str">
        <f>IF('P11'!$F21&gt;"",'P11'!$E21&amp;" "&amp;CHAR(10)&amp;'P11'!$F21,'P11'!$E21)</f>
        <v>NA</v>
      </c>
      <c r="R21" s="196" t="str">
        <f>IF('P12'!$F21&gt;"",'P12'!$E21&amp;" "&amp;CHAR(10)&amp;'P12'!$F21,'P12'!$E21)</f>
        <v>NA</v>
      </c>
      <c r="S21" s="196" t="str">
        <f>IF('P13'!$F21&gt;"",'P13'!$E21&amp;" "&amp;CHAR(10)&amp;'P13'!$F21,'P13'!$E21)</f>
        <v>NA</v>
      </c>
      <c r="T21" s="196" t="str">
        <f>IF('P14'!$F21&gt;"",'P14'!$E21&amp;" "&amp;CHAR(10)&amp;'P14'!$F21,'P14'!$E21)</f>
        <v>NA</v>
      </c>
      <c r="U21" s="196" t="str">
        <f>IF('P15'!$F21&gt;"",'P15'!$E21&amp;" "&amp;CHAR(10)&amp;'P15'!$F21,'P15'!$E21)</f>
        <v>NA</v>
      </c>
      <c r="V21" s="196" t="str">
        <f>IF('P16'!$F21&gt;"",'P16'!$E21&amp;" "&amp;CHAR(10)&amp;'P16'!$F21,'P16'!$E21)</f>
        <v>NT</v>
      </c>
      <c r="W21" s="196" t="str">
        <f>IF('P17'!$F21&gt;"",'P17'!$E21&amp;" "&amp;CHAR(10)&amp;'P17'!$F21,'P17'!$E21)</f>
        <v>NT</v>
      </c>
      <c r="X21" s="196" t="str">
        <f>IF('P18'!$F21&gt;"",'P18'!$E21&amp;" "&amp;CHAR(10)&amp;'P18'!$F21,'P18'!$E21)</f>
        <v>NT</v>
      </c>
      <c r="Y21" s="196" t="str">
        <f>IF('P19'!$F21&gt;"",'P19'!$E21&amp;" "&amp;CHAR(10)&amp;'P19'!$F21,'P19'!$E21)</f>
        <v>NT</v>
      </c>
      <c r="Z21" s="198" t="str">
        <f>IF('P20'!$F21&gt;"",'P20'!$E21&amp;" "&amp;CHAR(10)&amp;'P20'!$F21,'P20'!$E21)</f>
        <v>NT</v>
      </c>
      <c r="AA21" s="201" t="str">
        <f>BaseDeCalcul!AE27</f>
        <v>C</v>
      </c>
      <c r="AB21" s="193" t="str">
        <f t="shared" si="0"/>
        <v/>
      </c>
    </row>
    <row r="22" spans="1:28" ht="45" customHeight="1">
      <c r="A22">
        <v>4</v>
      </c>
      <c r="B22" s="71" t="str">
        <f>Criteres!B22</f>
        <v>Multimédia</v>
      </c>
      <c r="C22" s="195">
        <f>BaseDeCalcul!AA28</f>
        <v>19</v>
      </c>
      <c r="D22" s="195" t="str">
        <f>BaseDeCalcul!B28</f>
        <v>4.3</v>
      </c>
      <c r="E22" s="72" t="str">
        <f>Criteres!E22</f>
        <v>Chaque média temporel synchronisé pré-enregistré a-t-il, si nécessaire, des sous-titres synchronisés (hors cas particuliers) ?</v>
      </c>
      <c r="F22" s="70" t="str">
        <f>Criteres!D22</f>
        <v>A</v>
      </c>
      <c r="G22" s="196" t="str">
        <f>IF('P01'!$F22&gt;"",'P01'!$E22&amp;" "&amp;CHAR(10)&amp;'P01'!$F22,'P01'!$E22)</f>
        <v>NA</v>
      </c>
      <c r="H22" s="196" t="str">
        <f>IF('P02'!$F22&gt;"",'P02'!$E22&amp;" "&amp;CHAR(10)&amp;'P02'!$F22,'P02'!$E22)</f>
        <v>NA</v>
      </c>
      <c r="I22" s="196" t="str">
        <f>IF('P03'!$F22&gt;"",'P03'!$E22&amp;" "&amp;CHAR(10)&amp;'P03'!$F22,'P03'!$E22)</f>
        <v>NA</v>
      </c>
      <c r="J22" s="196" t="str">
        <f>IF('P04'!$F22&gt;"",'P04'!$E22&amp;" "&amp;CHAR(10)&amp;'P04'!$F22,'P04'!$E22)</f>
        <v>NA</v>
      </c>
      <c r="K22" s="196" t="str">
        <f>IF('P05'!$F22&gt;"",'P05'!$E22&amp;" "&amp;CHAR(10)&amp;'P05'!$F22,'P05'!$E22)</f>
        <v>NA</v>
      </c>
      <c r="L22" s="196" t="str">
        <f>IF('P06'!$F22&gt;"",'P06'!$E22&amp;" "&amp;CHAR(10)&amp;'P06'!$F22,'P06'!$E22)</f>
        <v>NA</v>
      </c>
      <c r="M22" s="196" t="str">
        <f>IF('P07'!$F22&gt;"",'P07'!$E22&amp;" "&amp;CHAR(10)&amp;'P07'!$F22,'P07'!$E22)</f>
        <v>C</v>
      </c>
      <c r="N22" s="196" t="str">
        <f>IF('P08'!$F22&gt;"",'P08'!$E22&amp;" "&amp;CHAR(10)&amp;'P08'!$F22,'P08'!$E22)</f>
        <v>NA</v>
      </c>
      <c r="O22" s="196" t="str">
        <f>IF('P09'!$F22&gt;"",'P09'!$E22&amp;" "&amp;CHAR(10)&amp;'P09'!$F22,'P09'!$E22)</f>
        <v>NA</v>
      </c>
      <c r="P22" s="196" t="str">
        <f>IF('P10'!$F22&gt;"",'P10'!$E22&amp;" "&amp;CHAR(10)&amp;'P10'!$F22,'P10'!$E22)</f>
        <v>NA</v>
      </c>
      <c r="Q22" s="196" t="str">
        <f>IF('P11'!$F22&gt;"",'P11'!$E22&amp;" "&amp;CHAR(10)&amp;'P11'!$F22,'P11'!$E22)</f>
        <v>NA</v>
      </c>
      <c r="R22" s="196" t="str">
        <f>IF('P12'!$F22&gt;"",'P12'!$E22&amp;" "&amp;CHAR(10)&amp;'P12'!$F22,'P12'!$E22)</f>
        <v>NA</v>
      </c>
      <c r="S22" s="196" t="str">
        <f>IF('P13'!$F22&gt;"",'P13'!$E22&amp;" "&amp;CHAR(10)&amp;'P13'!$F22,'P13'!$E22)</f>
        <v>NA</v>
      </c>
      <c r="T22" s="196" t="str">
        <f>IF('P14'!$F22&gt;"",'P14'!$E22&amp;" "&amp;CHAR(10)&amp;'P14'!$F22,'P14'!$E22)</f>
        <v>NA</v>
      </c>
      <c r="U22" s="196" t="str">
        <f>IF('P15'!$F22&gt;"",'P15'!$E22&amp;" "&amp;CHAR(10)&amp;'P15'!$F22,'P15'!$E22)</f>
        <v>NA</v>
      </c>
      <c r="V22" s="196" t="str">
        <f>IF('P16'!$F22&gt;"",'P16'!$E22&amp;" "&amp;CHAR(10)&amp;'P16'!$F22,'P16'!$E22)</f>
        <v>NT</v>
      </c>
      <c r="W22" s="196" t="str">
        <f>IF('P17'!$F22&gt;"",'P17'!$E22&amp;" "&amp;CHAR(10)&amp;'P17'!$F22,'P17'!$E22)</f>
        <v>NT</v>
      </c>
      <c r="X22" s="196" t="str">
        <f>IF('P18'!$F22&gt;"",'P18'!$E22&amp;" "&amp;CHAR(10)&amp;'P18'!$F22,'P18'!$E22)</f>
        <v>NT</v>
      </c>
      <c r="Y22" s="196" t="str">
        <f>IF('P19'!$F22&gt;"",'P19'!$E22&amp;" "&amp;CHAR(10)&amp;'P19'!$F22,'P19'!$E22)</f>
        <v>NT</v>
      </c>
      <c r="Z22" s="198" t="str">
        <f>IF('P20'!$F22&gt;"",'P20'!$E22&amp;" "&amp;CHAR(10)&amp;'P20'!$F22,'P20'!$E22)</f>
        <v>NT</v>
      </c>
      <c r="AA22" s="201" t="str">
        <f>BaseDeCalcul!AE28</f>
        <v>C</v>
      </c>
      <c r="AB22" s="193" t="str">
        <f t="shared" si="0"/>
        <v/>
      </c>
    </row>
    <row r="23" spans="1:28" ht="45" customHeight="1">
      <c r="A23">
        <v>4</v>
      </c>
      <c r="B23" s="71" t="str">
        <f>Criteres!B23</f>
        <v>Multimédia</v>
      </c>
      <c r="C23" s="195">
        <f>BaseDeCalcul!AA29</f>
        <v>20</v>
      </c>
      <c r="D23" s="195" t="str">
        <f>BaseDeCalcul!B29</f>
        <v>4.4</v>
      </c>
      <c r="E23" s="72" t="str">
        <f>Criteres!E23</f>
        <v>Pour chaque média temporel synchronisé pré-enregistré ayant des sous-titres synchronisés, ces sous-titres sont-ils pertinents ?</v>
      </c>
      <c r="F23" s="70" t="str">
        <f>Criteres!D23</f>
        <v>A</v>
      </c>
      <c r="G23" s="196" t="str">
        <f>IF('P01'!$F23&gt;"",'P01'!$E23&amp;" "&amp;CHAR(10)&amp;'P01'!$F23,'P01'!$E23)</f>
        <v>NA</v>
      </c>
      <c r="H23" s="196" t="str">
        <f>IF('P02'!$F23&gt;"",'P02'!$E23&amp;" "&amp;CHAR(10)&amp;'P02'!$F23,'P02'!$E23)</f>
        <v>NA</v>
      </c>
      <c r="I23" s="196" t="str">
        <f>IF('P03'!$F23&gt;"",'P03'!$E23&amp;" "&amp;CHAR(10)&amp;'P03'!$F23,'P03'!$E23)</f>
        <v>NA</v>
      </c>
      <c r="J23" s="196" t="str">
        <f>IF('P04'!$F23&gt;"",'P04'!$E23&amp;" "&amp;CHAR(10)&amp;'P04'!$F23,'P04'!$E23)</f>
        <v>NA</v>
      </c>
      <c r="K23" s="196" t="str">
        <f>IF('P05'!$F23&gt;"",'P05'!$E23&amp;" "&amp;CHAR(10)&amp;'P05'!$F23,'P05'!$E23)</f>
        <v>NA</v>
      </c>
      <c r="L23" s="196" t="str">
        <f>IF('P06'!$F23&gt;"",'P06'!$E23&amp;" "&amp;CHAR(10)&amp;'P06'!$F23,'P06'!$E23)</f>
        <v>NA</v>
      </c>
      <c r="M23" s="196" t="str">
        <f>IF('P07'!$F23&gt;"",'P07'!$E23&amp;" "&amp;CHAR(10)&amp;'P07'!$F23,'P07'!$E23)</f>
        <v>C</v>
      </c>
      <c r="N23" s="196" t="str">
        <f>IF('P08'!$F23&gt;"",'P08'!$E23&amp;" "&amp;CHAR(10)&amp;'P08'!$F23,'P08'!$E23)</f>
        <v>NA</v>
      </c>
      <c r="O23" s="196" t="str">
        <f>IF('P09'!$F23&gt;"",'P09'!$E23&amp;" "&amp;CHAR(10)&amp;'P09'!$F23,'P09'!$E23)</f>
        <v>NA</v>
      </c>
      <c r="P23" s="196" t="str">
        <f>IF('P10'!$F23&gt;"",'P10'!$E23&amp;" "&amp;CHAR(10)&amp;'P10'!$F23,'P10'!$E23)</f>
        <v>NA</v>
      </c>
      <c r="Q23" s="196" t="str">
        <f>IF('P11'!$F23&gt;"",'P11'!$E23&amp;" "&amp;CHAR(10)&amp;'P11'!$F23,'P11'!$E23)</f>
        <v>NA</v>
      </c>
      <c r="R23" s="196" t="str">
        <f>IF('P12'!$F23&gt;"",'P12'!$E23&amp;" "&amp;CHAR(10)&amp;'P12'!$F23,'P12'!$E23)</f>
        <v>NA</v>
      </c>
      <c r="S23" s="196" t="str">
        <f>IF('P13'!$F23&gt;"",'P13'!$E23&amp;" "&amp;CHAR(10)&amp;'P13'!$F23,'P13'!$E23)</f>
        <v>NA</v>
      </c>
      <c r="T23" s="196" t="str">
        <f>IF('P14'!$F23&gt;"",'P14'!$E23&amp;" "&amp;CHAR(10)&amp;'P14'!$F23,'P14'!$E23)</f>
        <v>NA</v>
      </c>
      <c r="U23" s="196" t="str">
        <f>IF('P15'!$F23&gt;"",'P15'!$E23&amp;" "&amp;CHAR(10)&amp;'P15'!$F23,'P15'!$E23)</f>
        <v>NA</v>
      </c>
      <c r="V23" s="196" t="str">
        <f>IF('P16'!$F23&gt;"",'P16'!$E23&amp;" "&amp;CHAR(10)&amp;'P16'!$F23,'P16'!$E23)</f>
        <v>NT</v>
      </c>
      <c r="W23" s="196" t="str">
        <f>IF('P17'!$F23&gt;"",'P17'!$E23&amp;" "&amp;CHAR(10)&amp;'P17'!$F23,'P17'!$E23)</f>
        <v>NT</v>
      </c>
      <c r="X23" s="196" t="str">
        <f>IF('P18'!$F23&gt;"",'P18'!$E23&amp;" "&amp;CHAR(10)&amp;'P18'!$F23,'P18'!$E23)</f>
        <v>NT</v>
      </c>
      <c r="Y23" s="196" t="str">
        <f>IF('P19'!$F23&gt;"",'P19'!$E23&amp;" "&amp;CHAR(10)&amp;'P19'!$F23,'P19'!$E23)</f>
        <v>NT</v>
      </c>
      <c r="Z23" s="198" t="str">
        <f>IF('P20'!$F23&gt;"",'P20'!$E23&amp;" "&amp;CHAR(10)&amp;'P20'!$F23,'P20'!$E23)</f>
        <v>NT</v>
      </c>
      <c r="AA23" s="201" t="str">
        <f>BaseDeCalcul!AE29</f>
        <v>C</v>
      </c>
      <c r="AB23" s="193" t="str">
        <f t="shared" si="0"/>
        <v/>
      </c>
    </row>
    <row r="24" spans="1:28" ht="45" customHeight="1">
      <c r="A24">
        <v>4</v>
      </c>
      <c r="B24" s="71" t="str">
        <f>Criteres!B24</f>
        <v>Multimédia</v>
      </c>
      <c r="C24" s="195">
        <f>BaseDeCalcul!AA30</f>
        <v>21</v>
      </c>
      <c r="D24" s="195" t="str">
        <f>BaseDeCalcul!B30</f>
        <v>4.5</v>
      </c>
      <c r="E24" s="72" t="str">
        <f>Criteres!E24</f>
        <v>Chaque média temporel pré-enregistré a-t-il, si nécessaire, une audiodescription synchronisée (hors cas particuliers) ?</v>
      </c>
      <c r="F24" s="70" t="str">
        <f>Criteres!D24</f>
        <v>AA</v>
      </c>
      <c r="G24" s="196" t="str">
        <f>IF('P01'!$F24&gt;"",'P01'!$E24&amp;" "&amp;CHAR(10)&amp;'P01'!$F24,'P01'!$E24)</f>
        <v>NA</v>
      </c>
      <c r="H24" s="196" t="str">
        <f>IF('P02'!$F24&gt;"",'P02'!$E24&amp;" "&amp;CHAR(10)&amp;'P02'!$F24,'P02'!$E24)</f>
        <v>NA</v>
      </c>
      <c r="I24" s="196" t="str">
        <f>IF('P03'!$F24&gt;"",'P03'!$E24&amp;" "&amp;CHAR(10)&amp;'P03'!$F24,'P03'!$E24)</f>
        <v>NA</v>
      </c>
      <c r="J24" s="196" t="str">
        <f>IF('P04'!$F24&gt;"",'P04'!$E24&amp;" "&amp;CHAR(10)&amp;'P04'!$F24,'P04'!$E24)</f>
        <v>NA</v>
      </c>
      <c r="K24" s="196" t="str">
        <f>IF('P05'!$F24&gt;"",'P05'!$E24&amp;" "&amp;CHAR(10)&amp;'P05'!$F24,'P05'!$E24)</f>
        <v>NA</v>
      </c>
      <c r="L24" s="196" t="str">
        <f>IF('P06'!$F24&gt;"",'P06'!$E24&amp;" "&amp;CHAR(10)&amp;'P06'!$F24,'P06'!$E24)</f>
        <v>NA</v>
      </c>
      <c r="M24" s="196" t="str">
        <f>IF('P07'!$F24&gt;"",'P07'!$E24&amp;" "&amp;CHAR(10)&amp;'P07'!$F24,'P07'!$E24)</f>
        <v>NA</v>
      </c>
      <c r="N24" s="196" t="str">
        <f>IF('P08'!$F24&gt;"",'P08'!$E24&amp;" "&amp;CHAR(10)&amp;'P08'!$F24,'P08'!$E24)</f>
        <v>NA</v>
      </c>
      <c r="O24" s="196" t="str">
        <f>IF('P09'!$F24&gt;"",'P09'!$E24&amp;" "&amp;CHAR(10)&amp;'P09'!$F24,'P09'!$E24)</f>
        <v>NA</v>
      </c>
      <c r="P24" s="196" t="str">
        <f>IF('P10'!$F24&gt;"",'P10'!$E24&amp;" "&amp;CHAR(10)&amp;'P10'!$F24,'P10'!$E24)</f>
        <v>NA</v>
      </c>
      <c r="Q24" s="196" t="str">
        <f>IF('P11'!$F24&gt;"",'P11'!$E24&amp;" "&amp;CHAR(10)&amp;'P11'!$F24,'P11'!$E24)</f>
        <v>NA</v>
      </c>
      <c r="R24" s="196" t="str">
        <f>IF('P12'!$F24&gt;"",'P12'!$E24&amp;" "&amp;CHAR(10)&amp;'P12'!$F24,'P12'!$E24)</f>
        <v>NA</v>
      </c>
      <c r="S24" s="196" t="str">
        <f>IF('P13'!$F24&gt;"",'P13'!$E24&amp;" "&amp;CHAR(10)&amp;'P13'!$F24,'P13'!$E24)</f>
        <v>NA</v>
      </c>
      <c r="T24" s="196" t="str">
        <f>IF('P14'!$F24&gt;"",'P14'!$E24&amp;" "&amp;CHAR(10)&amp;'P14'!$F24,'P14'!$E24)</f>
        <v>NA</v>
      </c>
      <c r="U24" s="196" t="str">
        <f>IF('P15'!$F24&gt;"",'P15'!$E24&amp;" "&amp;CHAR(10)&amp;'P15'!$F24,'P15'!$E24)</f>
        <v>NC</v>
      </c>
      <c r="V24" s="196" t="str">
        <f>IF('P16'!$F24&gt;"",'P16'!$E24&amp;" "&amp;CHAR(10)&amp;'P16'!$F24,'P16'!$E24)</f>
        <v>NT</v>
      </c>
      <c r="W24" s="196" t="str">
        <f>IF('P17'!$F24&gt;"",'P17'!$E24&amp;" "&amp;CHAR(10)&amp;'P17'!$F24,'P17'!$E24)</f>
        <v>NT</v>
      </c>
      <c r="X24" s="196" t="str">
        <f>IF('P18'!$F24&gt;"",'P18'!$E24&amp;" "&amp;CHAR(10)&amp;'P18'!$F24,'P18'!$E24)</f>
        <v>NT</v>
      </c>
      <c r="Y24" s="196" t="str">
        <f>IF('P19'!$F24&gt;"",'P19'!$E24&amp;" "&amp;CHAR(10)&amp;'P19'!$F24,'P19'!$E24)</f>
        <v>NT</v>
      </c>
      <c r="Z24" s="198" t="str">
        <f>IF('P20'!$F24&gt;"",'P20'!$E24&amp;" "&amp;CHAR(10)&amp;'P20'!$F24,'P20'!$E24)</f>
        <v>NT</v>
      </c>
      <c r="AA24" s="201" t="str">
        <f>BaseDeCalcul!AE30</f>
        <v>NC</v>
      </c>
      <c r="AB24" s="193" t="str">
        <f t="shared" si="0"/>
        <v/>
      </c>
    </row>
    <row r="25" spans="1:28" ht="45" customHeight="1">
      <c r="A25">
        <v>4</v>
      </c>
      <c r="B25" s="71" t="str">
        <f>Criteres!B25</f>
        <v>Multimédia</v>
      </c>
      <c r="C25" s="195">
        <f>BaseDeCalcul!AA31</f>
        <v>22</v>
      </c>
      <c r="D25" s="195" t="str">
        <f>BaseDeCalcul!B31</f>
        <v>4.6</v>
      </c>
      <c r="E25" s="72" t="str">
        <f>Criteres!E25</f>
        <v>Pour chaque média temporel pré-enregistré ayant une audiodescription synchronisée, celle-ci est-elle pertinente ?</v>
      </c>
      <c r="F25" s="70" t="str">
        <f>Criteres!D25</f>
        <v>AA</v>
      </c>
      <c r="G25" s="196" t="str">
        <f>IF('P01'!$F25&gt;"",'P01'!$E25&amp;" "&amp;CHAR(10)&amp;'P01'!$F25,'P01'!$E25)</f>
        <v>NA</v>
      </c>
      <c r="H25" s="196" t="str">
        <f>IF('P02'!$F25&gt;"",'P02'!$E25&amp;" "&amp;CHAR(10)&amp;'P02'!$F25,'P02'!$E25)</f>
        <v>NA</v>
      </c>
      <c r="I25" s="196" t="str">
        <f>IF('P03'!$F25&gt;"",'P03'!$E25&amp;" "&amp;CHAR(10)&amp;'P03'!$F25,'P03'!$E25)</f>
        <v>NA</v>
      </c>
      <c r="J25" s="196" t="str">
        <f>IF('P04'!$F25&gt;"",'P04'!$E25&amp;" "&amp;CHAR(10)&amp;'P04'!$F25,'P04'!$E25)</f>
        <v>NA</v>
      </c>
      <c r="K25" s="196" t="str">
        <f>IF('P05'!$F25&gt;"",'P05'!$E25&amp;" "&amp;CHAR(10)&amp;'P05'!$F25,'P05'!$E25)</f>
        <v>NA</v>
      </c>
      <c r="L25" s="196" t="str">
        <f>IF('P06'!$F25&gt;"",'P06'!$E25&amp;" "&amp;CHAR(10)&amp;'P06'!$F25,'P06'!$E25)</f>
        <v>NA</v>
      </c>
      <c r="M25" s="196" t="str">
        <f>IF('P07'!$F25&gt;"",'P07'!$E25&amp;" "&amp;CHAR(10)&amp;'P07'!$F25,'P07'!$E25)</f>
        <v>NA</v>
      </c>
      <c r="N25" s="196" t="str">
        <f>IF('P08'!$F25&gt;"",'P08'!$E25&amp;" "&amp;CHAR(10)&amp;'P08'!$F25,'P08'!$E25)</f>
        <v>NA</v>
      </c>
      <c r="O25" s="196" t="str">
        <f>IF('P09'!$F25&gt;"",'P09'!$E25&amp;" "&amp;CHAR(10)&amp;'P09'!$F25,'P09'!$E25)</f>
        <v>NA</v>
      </c>
      <c r="P25" s="196" t="str">
        <f>IF('P10'!$F25&gt;"",'P10'!$E25&amp;" "&amp;CHAR(10)&amp;'P10'!$F25,'P10'!$E25)</f>
        <v>NA</v>
      </c>
      <c r="Q25" s="196" t="str">
        <f>IF('P11'!$F25&gt;"",'P11'!$E25&amp;" "&amp;CHAR(10)&amp;'P11'!$F25,'P11'!$E25)</f>
        <v>NA</v>
      </c>
      <c r="R25" s="196" t="str">
        <f>IF('P12'!$F25&gt;"",'P12'!$E25&amp;" "&amp;CHAR(10)&amp;'P12'!$F25,'P12'!$E25)</f>
        <v>NA</v>
      </c>
      <c r="S25" s="196" t="str">
        <f>IF('P13'!$F25&gt;"",'P13'!$E25&amp;" "&amp;CHAR(10)&amp;'P13'!$F25,'P13'!$E25)</f>
        <v>NA</v>
      </c>
      <c r="T25" s="196" t="str">
        <f>IF('P14'!$F25&gt;"",'P14'!$E25&amp;" "&amp;CHAR(10)&amp;'P14'!$F25,'P14'!$E25)</f>
        <v>NA</v>
      </c>
      <c r="U25" s="196" t="str">
        <f>IF('P15'!$F25&gt;"",'P15'!$E25&amp;" "&amp;CHAR(10)&amp;'P15'!$F25,'P15'!$E25)</f>
        <v>NA</v>
      </c>
      <c r="V25" s="196" t="str">
        <f>IF('P16'!$F25&gt;"",'P16'!$E25&amp;" "&amp;CHAR(10)&amp;'P16'!$F25,'P16'!$E25)</f>
        <v>NT</v>
      </c>
      <c r="W25" s="196" t="str">
        <f>IF('P17'!$F25&gt;"",'P17'!$E25&amp;" "&amp;CHAR(10)&amp;'P17'!$F25,'P17'!$E25)</f>
        <v>NT</v>
      </c>
      <c r="X25" s="196" t="str">
        <f>IF('P18'!$F25&gt;"",'P18'!$E25&amp;" "&amp;CHAR(10)&amp;'P18'!$F25,'P18'!$E25)</f>
        <v>NT</v>
      </c>
      <c r="Y25" s="196" t="str">
        <f>IF('P19'!$F25&gt;"",'P19'!$E25&amp;" "&amp;CHAR(10)&amp;'P19'!$F25,'P19'!$E25)</f>
        <v>NT</v>
      </c>
      <c r="Z25" s="198" t="str">
        <f>IF('P20'!$F25&gt;"",'P20'!$E25&amp;" "&amp;CHAR(10)&amp;'P20'!$F25,'P20'!$E25)</f>
        <v>NT</v>
      </c>
      <c r="AA25" s="201" t="str">
        <f>BaseDeCalcul!AE31</f>
        <v>NA</v>
      </c>
      <c r="AB25" s="193" t="str">
        <f t="shared" si="0"/>
        <v/>
      </c>
    </row>
    <row r="26" spans="1:28" ht="45" customHeight="1">
      <c r="A26">
        <v>4</v>
      </c>
      <c r="B26" s="71" t="str">
        <f>Criteres!B26</f>
        <v>Multimédia</v>
      </c>
      <c r="C26" s="195">
        <f>BaseDeCalcul!AA32</f>
        <v>23</v>
      </c>
      <c r="D26" s="195" t="str">
        <f>BaseDeCalcul!B32</f>
        <v>4.7</v>
      </c>
      <c r="E26" s="72" t="str">
        <f>Criteres!E26</f>
        <v>Chaque média temporel est-il clairement identifiable (hors cas particuliers) ?</v>
      </c>
      <c r="F26" s="70" t="str">
        <f>Criteres!D26</f>
        <v>A</v>
      </c>
      <c r="G26" s="196" t="str">
        <f>IF('P01'!$F26&gt;"",'P01'!$E26&amp;" "&amp;CHAR(10)&amp;'P01'!$F26,'P01'!$E26)</f>
        <v>NA</v>
      </c>
      <c r="H26" s="196" t="str">
        <f>IF('P02'!$F26&gt;"",'P02'!$E26&amp;" "&amp;CHAR(10)&amp;'P02'!$F26,'P02'!$E26)</f>
        <v>NA</v>
      </c>
      <c r="I26" s="196" t="str">
        <f>IF('P03'!$F26&gt;"",'P03'!$E26&amp;" "&amp;CHAR(10)&amp;'P03'!$F26,'P03'!$E26)</f>
        <v>NA</v>
      </c>
      <c r="J26" s="196" t="str">
        <f>IF('P04'!$F26&gt;"",'P04'!$E26&amp;" "&amp;CHAR(10)&amp;'P04'!$F26,'P04'!$E26)</f>
        <v>NA</v>
      </c>
      <c r="K26" s="196" t="str">
        <f>IF('P05'!$F26&gt;"",'P05'!$E26&amp;" "&amp;CHAR(10)&amp;'P05'!$F26,'P05'!$E26)</f>
        <v>NA</v>
      </c>
      <c r="L26" s="196" t="str">
        <f>IF('P06'!$F26&gt;"",'P06'!$E26&amp;" "&amp;CHAR(10)&amp;'P06'!$F26,'P06'!$E26)</f>
        <v>NA</v>
      </c>
      <c r="M26" s="196" t="str">
        <f>IF('P07'!$F26&gt;"",'P07'!$E26&amp;" "&amp;CHAR(10)&amp;'P07'!$F26,'P07'!$E26)</f>
        <v>C</v>
      </c>
      <c r="N26" s="196" t="str">
        <f>IF('P08'!$F26&gt;"",'P08'!$E26&amp;" "&amp;CHAR(10)&amp;'P08'!$F26,'P08'!$E26)</f>
        <v>NA</v>
      </c>
      <c r="O26" s="196" t="str">
        <f>IF('P09'!$F26&gt;"",'P09'!$E26&amp;" "&amp;CHAR(10)&amp;'P09'!$F26,'P09'!$E26)</f>
        <v>NA</v>
      </c>
      <c r="P26" s="196" t="str">
        <f>IF('P10'!$F26&gt;"",'P10'!$E26&amp;" "&amp;CHAR(10)&amp;'P10'!$F26,'P10'!$E26)</f>
        <v>NA</v>
      </c>
      <c r="Q26" s="196" t="str">
        <f>IF('P11'!$F26&gt;"",'P11'!$E26&amp;" "&amp;CHAR(10)&amp;'P11'!$F26,'P11'!$E26)</f>
        <v>NA</v>
      </c>
      <c r="R26" s="196" t="str">
        <f>IF('P12'!$F26&gt;"",'P12'!$E26&amp;" "&amp;CHAR(10)&amp;'P12'!$F26,'P12'!$E26)</f>
        <v>NA</v>
      </c>
      <c r="S26" s="196" t="str">
        <f>IF('P13'!$F26&gt;"",'P13'!$E26&amp;" "&amp;CHAR(10)&amp;'P13'!$F26,'P13'!$E26)</f>
        <v>NA</v>
      </c>
      <c r="T26" s="196" t="str">
        <f>IF('P14'!$F26&gt;"",'P14'!$E26&amp;" "&amp;CHAR(10)&amp;'P14'!$F26,'P14'!$E26)</f>
        <v>NA</v>
      </c>
      <c r="U26" s="196" t="str">
        <f>IF('P15'!$F26&gt;"",'P15'!$E26&amp;" "&amp;CHAR(10)&amp;'P15'!$F26,'P15'!$E26)</f>
        <v>C</v>
      </c>
      <c r="V26" s="196" t="str">
        <f>IF('P16'!$F26&gt;"",'P16'!$E26&amp;" "&amp;CHAR(10)&amp;'P16'!$F26,'P16'!$E26)</f>
        <v>NT</v>
      </c>
      <c r="W26" s="196" t="str">
        <f>IF('P17'!$F26&gt;"",'P17'!$E26&amp;" "&amp;CHAR(10)&amp;'P17'!$F26,'P17'!$E26)</f>
        <v>NT</v>
      </c>
      <c r="X26" s="196" t="str">
        <f>IF('P18'!$F26&gt;"",'P18'!$E26&amp;" "&amp;CHAR(10)&amp;'P18'!$F26,'P18'!$E26)</f>
        <v>NT</v>
      </c>
      <c r="Y26" s="196" t="str">
        <f>IF('P19'!$F26&gt;"",'P19'!$E26&amp;" "&amp;CHAR(10)&amp;'P19'!$F26,'P19'!$E26)</f>
        <v>NT</v>
      </c>
      <c r="Z26" s="198" t="str">
        <f>IF('P20'!$F26&gt;"",'P20'!$E26&amp;" "&amp;CHAR(10)&amp;'P20'!$F26,'P20'!$E26)</f>
        <v>NT</v>
      </c>
      <c r="AA26" s="201" t="str">
        <f>BaseDeCalcul!AE32</f>
        <v>C</v>
      </c>
      <c r="AB26" s="193" t="str">
        <f t="shared" si="0"/>
        <v/>
      </c>
    </row>
    <row r="27" spans="1:28" ht="45" customHeight="1">
      <c r="A27">
        <v>4</v>
      </c>
      <c r="B27" s="71" t="str">
        <f>Criteres!B27</f>
        <v>Multimédia</v>
      </c>
      <c r="C27" s="195">
        <f>BaseDeCalcul!AA33</f>
        <v>24</v>
      </c>
      <c r="D27" s="195" t="str">
        <f>BaseDeCalcul!B33</f>
        <v>4.8</v>
      </c>
      <c r="E27" s="72" t="str">
        <f>Criteres!E27</f>
        <v>Chaque média non temporel a-t-il, si nécessaire, une alternative (hors cas particuliers) ?</v>
      </c>
      <c r="F27" s="70" t="str">
        <f>Criteres!D27</f>
        <v>A</v>
      </c>
      <c r="G27" s="196" t="str">
        <f>IF('P01'!$F27&gt;"",'P01'!$E27&amp;" "&amp;CHAR(10)&amp;'P01'!$F27,'P01'!$E27)</f>
        <v>NA</v>
      </c>
      <c r="H27" s="196" t="str">
        <f>IF('P02'!$F27&gt;"",'P02'!$E27&amp;" "&amp;CHAR(10)&amp;'P02'!$F27,'P02'!$E27)</f>
        <v>NA</v>
      </c>
      <c r="I27" s="196" t="str">
        <f>IF('P03'!$F27&gt;"",'P03'!$E27&amp;" "&amp;CHAR(10)&amp;'P03'!$F27,'P03'!$E27)</f>
        <v>NA</v>
      </c>
      <c r="J27" s="196" t="str">
        <f>IF('P04'!$F27&gt;"",'P04'!$E27&amp;" "&amp;CHAR(10)&amp;'P04'!$F27,'P04'!$E27)</f>
        <v>NA</v>
      </c>
      <c r="K27" s="196" t="str">
        <f>IF('P05'!$F27&gt;"",'P05'!$E27&amp;" "&amp;CHAR(10)&amp;'P05'!$F27,'P05'!$E27)</f>
        <v>NA</v>
      </c>
      <c r="L27" s="196" t="str">
        <f>IF('P06'!$F27&gt;"",'P06'!$E27&amp;" "&amp;CHAR(10)&amp;'P06'!$F27,'P06'!$E27)</f>
        <v>NA</v>
      </c>
      <c r="M27" s="196" t="str">
        <f>IF('P07'!$F27&gt;"",'P07'!$E27&amp;" "&amp;CHAR(10)&amp;'P07'!$F27,'P07'!$E27)</f>
        <v>NA</v>
      </c>
      <c r="N27" s="196" t="str">
        <f>IF('P08'!$F27&gt;"",'P08'!$E27&amp;" "&amp;CHAR(10)&amp;'P08'!$F27,'P08'!$E27)</f>
        <v>NA</v>
      </c>
      <c r="O27" s="196" t="str">
        <f>IF('P09'!$F27&gt;"",'P09'!$E27&amp;" "&amp;CHAR(10)&amp;'P09'!$F27,'P09'!$E27)</f>
        <v>NA</v>
      </c>
      <c r="P27" s="196" t="str">
        <f>IF('P10'!$F27&gt;"",'P10'!$E27&amp;" "&amp;CHAR(10)&amp;'P10'!$F27,'P10'!$E27)</f>
        <v>NA</v>
      </c>
      <c r="Q27" s="196" t="str">
        <f>IF('P11'!$F27&gt;"",'P11'!$E27&amp;" "&amp;CHAR(10)&amp;'P11'!$F27,'P11'!$E27)</f>
        <v>NA</v>
      </c>
      <c r="R27" s="196" t="str">
        <f>IF('P12'!$F27&gt;"",'P12'!$E27&amp;" "&amp;CHAR(10)&amp;'P12'!$F27,'P12'!$E27)</f>
        <v>NA</v>
      </c>
      <c r="S27" s="196" t="str">
        <f>IF('P13'!$F27&gt;"",'P13'!$E27&amp;" "&amp;CHAR(10)&amp;'P13'!$F27,'P13'!$E27)</f>
        <v>C</v>
      </c>
      <c r="T27" s="196" t="str">
        <f>IF('P14'!$F27&gt;"",'P14'!$E27&amp;" "&amp;CHAR(10)&amp;'P14'!$F27,'P14'!$E27)</f>
        <v>NA</v>
      </c>
      <c r="U27" s="196" t="str">
        <f>IF('P15'!$F27&gt;"",'P15'!$E27&amp;" "&amp;CHAR(10)&amp;'P15'!$F27,'P15'!$E27)</f>
        <v>NA</v>
      </c>
      <c r="V27" s="196" t="str">
        <f>IF('P16'!$F27&gt;"",'P16'!$E27&amp;" "&amp;CHAR(10)&amp;'P16'!$F27,'P16'!$E27)</f>
        <v>NT</v>
      </c>
      <c r="W27" s="196" t="str">
        <f>IF('P17'!$F27&gt;"",'P17'!$E27&amp;" "&amp;CHAR(10)&amp;'P17'!$F27,'P17'!$E27)</f>
        <v>NT</v>
      </c>
      <c r="X27" s="196" t="str">
        <f>IF('P18'!$F27&gt;"",'P18'!$E27&amp;" "&amp;CHAR(10)&amp;'P18'!$F27,'P18'!$E27)</f>
        <v>NT</v>
      </c>
      <c r="Y27" s="196" t="str">
        <f>IF('P19'!$F27&gt;"",'P19'!$E27&amp;" "&amp;CHAR(10)&amp;'P19'!$F27,'P19'!$E27)</f>
        <v>NT</v>
      </c>
      <c r="Z27" s="198" t="str">
        <f>IF('P20'!$F27&gt;"",'P20'!$E27&amp;" "&amp;CHAR(10)&amp;'P20'!$F27,'P20'!$E27)</f>
        <v>NT</v>
      </c>
      <c r="AA27" s="201" t="str">
        <f>BaseDeCalcul!AE33</f>
        <v>C</v>
      </c>
      <c r="AB27" s="193" t="str">
        <f t="shared" si="0"/>
        <v/>
      </c>
    </row>
    <row r="28" spans="1:28" ht="45" customHeight="1">
      <c r="A28">
        <v>4</v>
      </c>
      <c r="B28" s="71" t="str">
        <f>Criteres!B28</f>
        <v>Multimédia</v>
      </c>
      <c r="C28" s="195">
        <f>BaseDeCalcul!AA34</f>
        <v>25</v>
      </c>
      <c r="D28" s="195" t="str">
        <f>BaseDeCalcul!B34</f>
        <v>4.9</v>
      </c>
      <c r="E28" s="72" t="str">
        <f>Criteres!E28</f>
        <v>Pour chaque média non temporel ayant une alternative, cette alternative est-elle pertinente ?</v>
      </c>
      <c r="F28" s="70" t="str">
        <f>Criteres!D28</f>
        <v>A</v>
      </c>
      <c r="G28" s="196" t="str">
        <f>IF('P01'!$F28&gt;"",'P01'!$E28&amp;" "&amp;CHAR(10)&amp;'P01'!$F28,'P01'!$E28)</f>
        <v>NA</v>
      </c>
      <c r="H28" s="196" t="str">
        <f>IF('P02'!$F28&gt;"",'P02'!$E28&amp;" "&amp;CHAR(10)&amp;'P02'!$F28,'P02'!$E28)</f>
        <v>NA</v>
      </c>
      <c r="I28" s="196" t="str">
        <f>IF('P03'!$F28&gt;"",'P03'!$E28&amp;" "&amp;CHAR(10)&amp;'P03'!$F28,'P03'!$E28)</f>
        <v>NA</v>
      </c>
      <c r="J28" s="196" t="str">
        <f>IF('P04'!$F28&gt;"",'P04'!$E28&amp;" "&amp;CHAR(10)&amp;'P04'!$F28,'P04'!$E28)</f>
        <v>NA</v>
      </c>
      <c r="K28" s="196" t="str">
        <f>IF('P05'!$F28&gt;"",'P05'!$E28&amp;" "&amp;CHAR(10)&amp;'P05'!$F28,'P05'!$E28)</f>
        <v>NA</v>
      </c>
      <c r="L28" s="196" t="str">
        <f>IF('P06'!$F28&gt;"",'P06'!$E28&amp;" "&amp;CHAR(10)&amp;'P06'!$F28,'P06'!$E28)</f>
        <v>NA</v>
      </c>
      <c r="M28" s="196" t="str">
        <f>IF('P07'!$F28&gt;"",'P07'!$E28&amp;" "&amp;CHAR(10)&amp;'P07'!$F28,'P07'!$E28)</f>
        <v>NA</v>
      </c>
      <c r="N28" s="196" t="str">
        <f>IF('P08'!$F28&gt;"",'P08'!$E28&amp;" "&amp;CHAR(10)&amp;'P08'!$F28,'P08'!$E28)</f>
        <v>NA</v>
      </c>
      <c r="O28" s="196" t="str">
        <f>IF('P09'!$F28&gt;"",'P09'!$E28&amp;" "&amp;CHAR(10)&amp;'P09'!$F28,'P09'!$E28)</f>
        <v>NA</v>
      </c>
      <c r="P28" s="196" t="str">
        <f>IF('P10'!$F28&gt;"",'P10'!$E28&amp;" "&amp;CHAR(10)&amp;'P10'!$F28,'P10'!$E28)</f>
        <v>NA</v>
      </c>
      <c r="Q28" s="196" t="str">
        <f>IF('P11'!$F28&gt;"",'P11'!$E28&amp;" "&amp;CHAR(10)&amp;'P11'!$F28,'P11'!$E28)</f>
        <v>NA</v>
      </c>
      <c r="R28" s="196" t="str">
        <f>IF('P12'!$F28&gt;"",'P12'!$E28&amp;" "&amp;CHAR(10)&amp;'P12'!$F28,'P12'!$E28)</f>
        <v>NA</v>
      </c>
      <c r="S28" s="196" t="str">
        <f>IF('P13'!$F28&gt;"",'P13'!$E28&amp;" "&amp;CHAR(10)&amp;'P13'!$F28,'P13'!$E28)</f>
        <v>NA</v>
      </c>
      <c r="T28" s="196" t="str">
        <f>IF('P14'!$F28&gt;"",'P14'!$E28&amp;" "&amp;CHAR(10)&amp;'P14'!$F28,'P14'!$E28)</f>
        <v>NA</v>
      </c>
      <c r="U28" s="196" t="str">
        <f>IF('P15'!$F28&gt;"",'P15'!$E28&amp;" "&amp;CHAR(10)&amp;'P15'!$F28,'P15'!$E28)</f>
        <v>NA</v>
      </c>
      <c r="V28" s="196" t="str">
        <f>IF('P16'!$F28&gt;"",'P16'!$E28&amp;" "&amp;CHAR(10)&amp;'P16'!$F28,'P16'!$E28)</f>
        <v>NT</v>
      </c>
      <c r="W28" s="196" t="str">
        <f>IF('P17'!$F28&gt;"",'P17'!$E28&amp;" "&amp;CHAR(10)&amp;'P17'!$F28,'P17'!$E28)</f>
        <v>NT</v>
      </c>
      <c r="X28" s="196" t="str">
        <f>IF('P18'!$F28&gt;"",'P18'!$E28&amp;" "&amp;CHAR(10)&amp;'P18'!$F28,'P18'!$E28)</f>
        <v>NT</v>
      </c>
      <c r="Y28" s="196" t="str">
        <f>IF('P19'!$F28&gt;"",'P19'!$E28&amp;" "&amp;CHAR(10)&amp;'P19'!$F28,'P19'!$E28)</f>
        <v>NT</v>
      </c>
      <c r="Z28" s="198" t="str">
        <f>IF('P20'!$F28&gt;"",'P20'!$E28&amp;" "&amp;CHAR(10)&amp;'P20'!$F28,'P20'!$E28)</f>
        <v>NT</v>
      </c>
      <c r="AA28" s="201" t="str">
        <f>BaseDeCalcul!AE34</f>
        <v>NA</v>
      </c>
      <c r="AB28" s="193" t="str">
        <f t="shared" si="0"/>
        <v/>
      </c>
    </row>
    <row r="29" spans="1:28" ht="45" customHeight="1">
      <c r="A29">
        <v>4</v>
      </c>
      <c r="B29" s="71" t="str">
        <f>Criteres!B29</f>
        <v>Multimédia</v>
      </c>
      <c r="C29" s="195">
        <f>BaseDeCalcul!AA35</f>
        <v>26</v>
      </c>
      <c r="D29" s="195" t="str">
        <f>BaseDeCalcul!B35</f>
        <v>4.10</v>
      </c>
      <c r="E29" s="72" t="str">
        <f>Criteres!E29</f>
        <v>Chaque son déclenché automatiquement est-il contrôlable par l'utilisateur ?</v>
      </c>
      <c r="F29" s="70" t="str">
        <f>Criteres!D29</f>
        <v>A</v>
      </c>
      <c r="G29" s="196" t="str">
        <f>IF('P01'!$F29&gt;"",'P01'!$E29&amp;" "&amp;CHAR(10)&amp;'P01'!$F29,'P01'!$E29)</f>
        <v>NA</v>
      </c>
      <c r="H29" s="196" t="str">
        <f>IF('P02'!$F29&gt;"",'P02'!$E29&amp;" "&amp;CHAR(10)&amp;'P02'!$F29,'P02'!$E29)</f>
        <v>NA</v>
      </c>
      <c r="I29" s="196" t="str">
        <f>IF('P03'!$F29&gt;"",'P03'!$E29&amp;" "&amp;CHAR(10)&amp;'P03'!$F29,'P03'!$E29)</f>
        <v>NA</v>
      </c>
      <c r="J29" s="196" t="str">
        <f>IF('P04'!$F29&gt;"",'P04'!$E29&amp;" "&amp;CHAR(10)&amp;'P04'!$F29,'P04'!$E29)</f>
        <v>NA</v>
      </c>
      <c r="K29" s="196" t="str">
        <f>IF('P05'!$F29&gt;"",'P05'!$E29&amp;" "&amp;CHAR(10)&amp;'P05'!$F29,'P05'!$E29)</f>
        <v>NA</v>
      </c>
      <c r="L29" s="196" t="str">
        <f>IF('P06'!$F29&gt;"",'P06'!$E29&amp;" "&amp;CHAR(10)&amp;'P06'!$F29,'P06'!$E29)</f>
        <v>NA</v>
      </c>
      <c r="M29" s="196" t="str">
        <f>IF('P07'!$F29&gt;"",'P07'!$E29&amp;" "&amp;CHAR(10)&amp;'P07'!$F29,'P07'!$E29)</f>
        <v>NA</v>
      </c>
      <c r="N29" s="196" t="str">
        <f>IF('P08'!$F29&gt;"",'P08'!$E29&amp;" "&amp;CHAR(10)&amp;'P08'!$F29,'P08'!$E29)</f>
        <v>NA</v>
      </c>
      <c r="O29" s="196" t="str">
        <f>IF('P09'!$F29&gt;"",'P09'!$E29&amp;" "&amp;CHAR(10)&amp;'P09'!$F29,'P09'!$E29)</f>
        <v>NA</v>
      </c>
      <c r="P29" s="196" t="str">
        <f>IF('P10'!$F29&gt;"",'P10'!$E29&amp;" "&amp;CHAR(10)&amp;'P10'!$F29,'P10'!$E29)</f>
        <v>NA</v>
      </c>
      <c r="Q29" s="196" t="str">
        <f>IF('P11'!$F29&gt;"",'P11'!$E29&amp;" "&amp;CHAR(10)&amp;'P11'!$F29,'P11'!$E29)</f>
        <v>NA</v>
      </c>
      <c r="R29" s="196" t="str">
        <f>IF('P12'!$F29&gt;"",'P12'!$E29&amp;" "&amp;CHAR(10)&amp;'P12'!$F29,'P12'!$E29)</f>
        <v>NA</v>
      </c>
      <c r="S29" s="196" t="str">
        <f>IF('P13'!$F29&gt;"",'P13'!$E29&amp;" "&amp;CHAR(10)&amp;'P13'!$F29,'P13'!$E29)</f>
        <v>NA</v>
      </c>
      <c r="T29" s="196" t="str">
        <f>IF('P14'!$F29&gt;"",'P14'!$E29&amp;" "&amp;CHAR(10)&amp;'P14'!$F29,'P14'!$E29)</f>
        <v>NA</v>
      </c>
      <c r="U29" s="196" t="str">
        <f>IF('P15'!$F29&gt;"",'P15'!$E29&amp;" "&amp;CHAR(10)&amp;'P15'!$F29,'P15'!$E29)</f>
        <v>NA</v>
      </c>
      <c r="V29" s="196" t="str">
        <f>IF('P16'!$F29&gt;"",'P16'!$E29&amp;" "&amp;CHAR(10)&amp;'P16'!$F29,'P16'!$E29)</f>
        <v>NT</v>
      </c>
      <c r="W29" s="196" t="str">
        <f>IF('P17'!$F29&gt;"",'P17'!$E29&amp;" "&amp;CHAR(10)&amp;'P17'!$F29,'P17'!$E29)</f>
        <v>NT</v>
      </c>
      <c r="X29" s="196" t="str">
        <f>IF('P18'!$F29&gt;"",'P18'!$E29&amp;" "&amp;CHAR(10)&amp;'P18'!$F29,'P18'!$E29)</f>
        <v>NT</v>
      </c>
      <c r="Y29" s="196" t="str">
        <f>IF('P19'!$F29&gt;"",'P19'!$E29&amp;" "&amp;CHAR(10)&amp;'P19'!$F29,'P19'!$E29)</f>
        <v>NT</v>
      </c>
      <c r="Z29" s="198" t="str">
        <f>IF('P20'!$F29&gt;"",'P20'!$E29&amp;" "&amp;CHAR(10)&amp;'P20'!$F29,'P20'!$E29)</f>
        <v>NT</v>
      </c>
      <c r="AA29" s="201" t="str">
        <f>BaseDeCalcul!AE35</f>
        <v>NA</v>
      </c>
      <c r="AB29" s="193" t="str">
        <f t="shared" si="0"/>
        <v/>
      </c>
    </row>
    <row r="30" spans="1:28" ht="45" customHeight="1">
      <c r="A30">
        <v>4</v>
      </c>
      <c r="B30" s="71" t="str">
        <f>Criteres!B30</f>
        <v>Multimédia</v>
      </c>
      <c r="C30" s="195">
        <f>BaseDeCalcul!AA36</f>
        <v>27</v>
      </c>
      <c r="D30" s="195" t="str">
        <f>BaseDeCalcul!B36</f>
        <v>4.11</v>
      </c>
      <c r="E30" s="72" t="str">
        <f>Criteres!E30</f>
        <v>La consultation de chaque média temporel est-elle, si nécessaire, contrôlable par le clavier et tout dispositif de pointage ?</v>
      </c>
      <c r="F30" s="70" t="str">
        <f>Criteres!D30</f>
        <v>A</v>
      </c>
      <c r="G30" s="196" t="str">
        <f>IF('P01'!$F30&gt;"",'P01'!$E30&amp;" "&amp;CHAR(10)&amp;'P01'!$F30,'P01'!$E30)</f>
        <v>NA</v>
      </c>
      <c r="H30" s="196" t="str">
        <f>IF('P02'!$F30&gt;"",'P02'!$E30&amp;" "&amp;CHAR(10)&amp;'P02'!$F30,'P02'!$E30)</f>
        <v>NA</v>
      </c>
      <c r="I30" s="196" t="str">
        <f>IF('P03'!$F30&gt;"",'P03'!$E30&amp;" "&amp;CHAR(10)&amp;'P03'!$F30,'P03'!$E30)</f>
        <v>NA</v>
      </c>
      <c r="J30" s="196" t="str">
        <f>IF('P04'!$F30&gt;"",'P04'!$E30&amp;" "&amp;CHAR(10)&amp;'P04'!$F30,'P04'!$E30)</f>
        <v>NA</v>
      </c>
      <c r="K30" s="196" t="str">
        <f>IF('P05'!$F30&gt;"",'P05'!$E30&amp;" "&amp;CHAR(10)&amp;'P05'!$F30,'P05'!$E30)</f>
        <v>NA</v>
      </c>
      <c r="L30" s="196" t="str">
        <f>IF('P06'!$F30&gt;"",'P06'!$E30&amp;" "&amp;CHAR(10)&amp;'P06'!$F30,'P06'!$E30)</f>
        <v>NA</v>
      </c>
      <c r="M30" s="196" t="str">
        <f>IF('P07'!$F30&gt;"",'P07'!$E30&amp;" "&amp;CHAR(10)&amp;'P07'!$F30,'P07'!$E30)</f>
        <v>C</v>
      </c>
      <c r="N30" s="196" t="str">
        <f>IF('P08'!$F30&gt;"",'P08'!$E30&amp;" "&amp;CHAR(10)&amp;'P08'!$F30,'P08'!$E30)</f>
        <v>NA</v>
      </c>
      <c r="O30" s="196" t="str">
        <f>IF('P09'!$F30&gt;"",'P09'!$E30&amp;" "&amp;CHAR(10)&amp;'P09'!$F30,'P09'!$E30)</f>
        <v>NA</v>
      </c>
      <c r="P30" s="196" t="str">
        <f>IF('P10'!$F30&gt;"",'P10'!$E30&amp;" "&amp;CHAR(10)&amp;'P10'!$F30,'P10'!$E30)</f>
        <v>NA</v>
      </c>
      <c r="Q30" s="196" t="str">
        <f>IF('P11'!$F30&gt;"",'P11'!$E30&amp;" "&amp;CHAR(10)&amp;'P11'!$F30,'P11'!$E30)</f>
        <v>NA</v>
      </c>
      <c r="R30" s="196" t="str">
        <f>IF('P12'!$F30&gt;"",'P12'!$E30&amp;" "&amp;CHAR(10)&amp;'P12'!$F30,'P12'!$E30)</f>
        <v>NA</v>
      </c>
      <c r="S30" s="196" t="str">
        <f>IF('P13'!$F30&gt;"",'P13'!$E30&amp;" "&amp;CHAR(10)&amp;'P13'!$F30,'P13'!$E30)</f>
        <v>NA</v>
      </c>
      <c r="T30" s="196" t="str">
        <f>IF('P14'!$F30&gt;"",'P14'!$E30&amp;" "&amp;CHAR(10)&amp;'P14'!$F30,'P14'!$E30)</f>
        <v>NA</v>
      </c>
      <c r="U30" s="196" t="str">
        <f>IF('P15'!$F30&gt;"",'P15'!$E30&amp;" "&amp;CHAR(10)&amp;'P15'!$F30,'P15'!$E30)</f>
        <v>C</v>
      </c>
      <c r="V30" s="196" t="str">
        <f>IF('P16'!$F30&gt;"",'P16'!$E30&amp;" "&amp;CHAR(10)&amp;'P16'!$F30,'P16'!$E30)</f>
        <v>NT</v>
      </c>
      <c r="W30" s="196" t="str">
        <f>IF('P17'!$F30&gt;"",'P17'!$E30&amp;" "&amp;CHAR(10)&amp;'P17'!$F30,'P17'!$E30)</f>
        <v>NT</v>
      </c>
      <c r="X30" s="196" t="str">
        <f>IF('P18'!$F30&gt;"",'P18'!$E30&amp;" "&amp;CHAR(10)&amp;'P18'!$F30,'P18'!$E30)</f>
        <v>NT</v>
      </c>
      <c r="Y30" s="196" t="str">
        <f>IF('P19'!$F30&gt;"",'P19'!$E30&amp;" "&amp;CHAR(10)&amp;'P19'!$F30,'P19'!$E30)</f>
        <v>NT</v>
      </c>
      <c r="Z30" s="198" t="str">
        <f>IF('P20'!$F30&gt;"",'P20'!$E30&amp;" "&amp;CHAR(10)&amp;'P20'!$F30,'P20'!$E30)</f>
        <v>NT</v>
      </c>
      <c r="AA30" s="201" t="str">
        <f>BaseDeCalcul!AE36</f>
        <v>C</v>
      </c>
      <c r="AB30" s="193" t="str">
        <f t="shared" si="0"/>
        <v/>
      </c>
    </row>
    <row r="31" spans="1:28" ht="45" customHeight="1">
      <c r="A31">
        <v>4</v>
      </c>
      <c r="B31" s="71" t="str">
        <f>Criteres!B31</f>
        <v>Multimédia</v>
      </c>
      <c r="C31" s="195">
        <f>BaseDeCalcul!AA37</f>
        <v>28</v>
      </c>
      <c r="D31" s="195" t="str">
        <f>BaseDeCalcul!B37</f>
        <v>4.12</v>
      </c>
      <c r="E31" s="72" t="str">
        <f>Criteres!E31</f>
        <v>La consultation de chaque média non temporel est-elle contrôlable par le clavier et tout dispositif de pointage ?</v>
      </c>
      <c r="F31" s="70" t="str">
        <f>Criteres!D31</f>
        <v>A</v>
      </c>
      <c r="G31" s="196" t="str">
        <f>IF('P01'!$F31&gt;"",'P01'!$E31&amp;" "&amp;CHAR(10)&amp;'P01'!$F31,'P01'!$E31)</f>
        <v>NA</v>
      </c>
      <c r="H31" s="196" t="str">
        <f>IF('P02'!$F31&gt;"",'P02'!$E31&amp;" "&amp;CHAR(10)&amp;'P02'!$F31,'P02'!$E31)</f>
        <v>NA</v>
      </c>
      <c r="I31" s="196" t="str">
        <f>IF('P03'!$F31&gt;"",'P03'!$E31&amp;" "&amp;CHAR(10)&amp;'P03'!$F31,'P03'!$E31)</f>
        <v>NA</v>
      </c>
      <c r="J31" s="196" t="str">
        <f>IF('P04'!$F31&gt;"",'P04'!$E31&amp;" "&amp;CHAR(10)&amp;'P04'!$F31,'P04'!$E31)</f>
        <v>NA</v>
      </c>
      <c r="K31" s="196" t="str">
        <f>IF('P05'!$F31&gt;"",'P05'!$E31&amp;" "&amp;CHAR(10)&amp;'P05'!$F31,'P05'!$E31)</f>
        <v>NA</v>
      </c>
      <c r="L31" s="196" t="str">
        <f>IF('P06'!$F31&gt;"",'P06'!$E31&amp;" "&amp;CHAR(10)&amp;'P06'!$F31,'P06'!$E31)</f>
        <v>NA</v>
      </c>
      <c r="M31" s="196" t="str">
        <f>IF('P07'!$F31&gt;"",'P07'!$E31&amp;" "&amp;CHAR(10)&amp;'P07'!$F31,'P07'!$E31)</f>
        <v>NA</v>
      </c>
      <c r="N31" s="196" t="str">
        <f>IF('P08'!$F31&gt;"",'P08'!$E31&amp;" "&amp;CHAR(10)&amp;'P08'!$F31,'P08'!$E31)</f>
        <v>NA</v>
      </c>
      <c r="O31" s="196" t="str">
        <f>IF('P09'!$F31&gt;"",'P09'!$E31&amp;" "&amp;CHAR(10)&amp;'P09'!$F31,'P09'!$E31)</f>
        <v>NA</v>
      </c>
      <c r="P31" s="196" t="str">
        <f>IF('P10'!$F31&gt;"",'P10'!$E31&amp;" "&amp;CHAR(10)&amp;'P10'!$F31,'P10'!$E31)</f>
        <v>NA</v>
      </c>
      <c r="Q31" s="196" t="str">
        <f>IF('P11'!$F31&gt;"",'P11'!$E31&amp;" "&amp;CHAR(10)&amp;'P11'!$F31,'P11'!$E31)</f>
        <v>NA</v>
      </c>
      <c r="R31" s="196" t="str">
        <f>IF('P12'!$F31&gt;"",'P12'!$E31&amp;" "&amp;CHAR(10)&amp;'P12'!$F31,'P12'!$E31)</f>
        <v>NA</v>
      </c>
      <c r="S31" s="196" t="str">
        <f>IF('P13'!$F31&gt;"",'P13'!$E31&amp;" "&amp;CHAR(10)&amp;'P13'!$F31,'P13'!$E31)</f>
        <v>NA</v>
      </c>
      <c r="T31" s="196" t="str">
        <f>IF('P14'!$F31&gt;"",'P14'!$E31&amp;" "&amp;CHAR(10)&amp;'P14'!$F31,'P14'!$E31)</f>
        <v>NA</v>
      </c>
      <c r="U31" s="196" t="str">
        <f>IF('P15'!$F31&gt;"",'P15'!$E31&amp;" "&amp;CHAR(10)&amp;'P15'!$F31,'P15'!$E31)</f>
        <v>NA</v>
      </c>
      <c r="V31" s="196" t="str">
        <f>IF('P16'!$F31&gt;"",'P16'!$E31&amp;" "&amp;CHAR(10)&amp;'P16'!$F31,'P16'!$E31)</f>
        <v>NT</v>
      </c>
      <c r="W31" s="196" t="str">
        <f>IF('P17'!$F31&gt;"",'P17'!$E31&amp;" "&amp;CHAR(10)&amp;'P17'!$F31,'P17'!$E31)</f>
        <v>NT</v>
      </c>
      <c r="X31" s="196" t="str">
        <f>IF('P18'!$F31&gt;"",'P18'!$E31&amp;" "&amp;CHAR(10)&amp;'P18'!$F31,'P18'!$E31)</f>
        <v>NT</v>
      </c>
      <c r="Y31" s="196" t="str">
        <f>IF('P19'!$F31&gt;"",'P19'!$E31&amp;" "&amp;CHAR(10)&amp;'P19'!$F31,'P19'!$E31)</f>
        <v>NT</v>
      </c>
      <c r="Z31" s="198" t="str">
        <f>IF('P20'!$F31&gt;"",'P20'!$E31&amp;" "&amp;CHAR(10)&amp;'P20'!$F31,'P20'!$E31)</f>
        <v>NT</v>
      </c>
      <c r="AA31" s="201" t="str">
        <f>BaseDeCalcul!AE37</f>
        <v>NA</v>
      </c>
      <c r="AB31" s="193" t="str">
        <f t="shared" si="0"/>
        <v/>
      </c>
    </row>
    <row r="32" spans="1:28" ht="45" customHeight="1">
      <c r="A32">
        <v>4</v>
      </c>
      <c r="B32" s="71" t="str">
        <f>Criteres!B32</f>
        <v>Multimédia</v>
      </c>
      <c r="C32" s="195">
        <f>BaseDeCalcul!AA38</f>
        <v>29</v>
      </c>
      <c r="D32" s="195" t="str">
        <f>BaseDeCalcul!B38</f>
        <v>4.13</v>
      </c>
      <c r="E32" s="72" t="str">
        <f>Criteres!E32</f>
        <v>Chaque média temporel et non temporel est-il compatible avec les technologies d'assistance (hors cas particuliers) ?</v>
      </c>
      <c r="F32" s="70" t="str">
        <f>Criteres!D32</f>
        <v>A</v>
      </c>
      <c r="G32" s="196" t="str">
        <f>IF('P01'!$F32&gt;"",'P01'!$E32&amp;" "&amp;CHAR(10)&amp;'P01'!$F32,'P01'!$E32)</f>
        <v>NA</v>
      </c>
      <c r="H32" s="196" t="str">
        <f>IF('P02'!$F32&gt;"",'P02'!$E32&amp;" "&amp;CHAR(10)&amp;'P02'!$F32,'P02'!$E32)</f>
        <v>NA</v>
      </c>
      <c r="I32" s="196" t="str">
        <f>IF('P03'!$F32&gt;"",'P03'!$E32&amp;" "&amp;CHAR(10)&amp;'P03'!$F32,'P03'!$E32)</f>
        <v>NA</v>
      </c>
      <c r="J32" s="196" t="str">
        <f>IF('P04'!$F32&gt;"",'P04'!$E32&amp;" "&amp;CHAR(10)&amp;'P04'!$F32,'P04'!$E32)</f>
        <v>NA</v>
      </c>
      <c r="K32" s="196" t="str">
        <f>IF('P05'!$F32&gt;"",'P05'!$E32&amp;" "&amp;CHAR(10)&amp;'P05'!$F32,'P05'!$E32)</f>
        <v>NA</v>
      </c>
      <c r="L32" s="196" t="str">
        <f>IF('P06'!$F32&gt;"",'P06'!$E32&amp;" "&amp;CHAR(10)&amp;'P06'!$F32,'P06'!$E32)</f>
        <v>NA</v>
      </c>
      <c r="M32" s="196" t="str">
        <f>IF('P07'!$F32&gt;"",'P07'!$E32&amp;" "&amp;CHAR(10)&amp;'P07'!$F32,'P07'!$E32)</f>
        <v>C</v>
      </c>
      <c r="N32" s="196" t="str">
        <f>IF('P08'!$F32&gt;"",'P08'!$E32&amp;" "&amp;CHAR(10)&amp;'P08'!$F32,'P08'!$E32)</f>
        <v>NA</v>
      </c>
      <c r="O32" s="196" t="str">
        <f>IF('P09'!$F32&gt;"",'P09'!$E32&amp;" "&amp;CHAR(10)&amp;'P09'!$F32,'P09'!$E32)</f>
        <v>NA</v>
      </c>
      <c r="P32" s="196" t="str">
        <f>IF('P10'!$F32&gt;"",'P10'!$E32&amp;" "&amp;CHAR(10)&amp;'P10'!$F32,'P10'!$E32)</f>
        <v>NA</v>
      </c>
      <c r="Q32" s="196" t="str">
        <f>IF('P11'!$F32&gt;"",'P11'!$E32&amp;" "&amp;CHAR(10)&amp;'P11'!$F32,'P11'!$E32)</f>
        <v>NA</v>
      </c>
      <c r="R32" s="196" t="str">
        <f>IF('P12'!$F32&gt;"",'P12'!$E32&amp;" "&amp;CHAR(10)&amp;'P12'!$F32,'P12'!$E32)</f>
        <v>NA</v>
      </c>
      <c r="S32" s="196" t="str">
        <f>IF('P13'!$F32&gt;"",'P13'!$E32&amp;" "&amp;CHAR(10)&amp;'P13'!$F32,'P13'!$E32)</f>
        <v>NA</v>
      </c>
      <c r="T32" s="196" t="str">
        <f>IF('P14'!$F32&gt;"",'P14'!$E32&amp;" "&amp;CHAR(10)&amp;'P14'!$F32,'P14'!$E32)</f>
        <v>NA</v>
      </c>
      <c r="U32" s="196" t="str">
        <f>IF('P15'!$F32&gt;"",'P15'!$E32&amp;" "&amp;CHAR(10)&amp;'P15'!$F32,'P15'!$E32)</f>
        <v>C</v>
      </c>
      <c r="V32" s="196" t="str">
        <f>IF('P16'!$F32&gt;"",'P16'!$E32&amp;" "&amp;CHAR(10)&amp;'P16'!$F32,'P16'!$E32)</f>
        <v>NT</v>
      </c>
      <c r="W32" s="196" t="str">
        <f>IF('P17'!$F32&gt;"",'P17'!$E32&amp;" "&amp;CHAR(10)&amp;'P17'!$F32,'P17'!$E32)</f>
        <v>NT</v>
      </c>
      <c r="X32" s="196" t="str">
        <f>IF('P18'!$F32&gt;"",'P18'!$E32&amp;" "&amp;CHAR(10)&amp;'P18'!$F32,'P18'!$E32)</f>
        <v>NT</v>
      </c>
      <c r="Y32" s="196" t="str">
        <f>IF('P19'!$F32&gt;"",'P19'!$E32&amp;" "&amp;CHAR(10)&amp;'P19'!$F32,'P19'!$E32)</f>
        <v>NT</v>
      </c>
      <c r="Z32" s="198" t="str">
        <f>IF('P20'!$F32&gt;"",'P20'!$E32&amp;" "&amp;CHAR(10)&amp;'P20'!$F32,'P20'!$E32)</f>
        <v>NT</v>
      </c>
      <c r="AA32" s="201" t="str">
        <f>BaseDeCalcul!AE38</f>
        <v>C</v>
      </c>
      <c r="AB32" s="193" t="str">
        <f t="shared" si="0"/>
        <v/>
      </c>
    </row>
    <row r="33" spans="1:28" ht="45" hidden="1" customHeight="1">
      <c r="A33">
        <v>4</v>
      </c>
      <c r="B33" s="71" t="str">
        <f>Criteres!B33</f>
        <v>Multimédia</v>
      </c>
      <c r="C33" s="195">
        <f>BaseDeCalcul!AA39</f>
        <v>30</v>
      </c>
      <c r="D33" s="195" t="str">
        <f>BaseDeCalcul!B39</f>
        <v>4.14</v>
      </c>
      <c r="E33" s="72" t="str">
        <f>Criteres!E33</f>
        <v>Chaque média temporel pré-enregistré a-t-il, si nécessaire, une interprétation en langue des signes (hors cas particuliers) ?</v>
      </c>
      <c r="F33" s="70" t="str">
        <f>Criteres!D33</f>
        <v>AAA</v>
      </c>
      <c r="G33" s="196" t="str">
        <f>IF('P01'!$F33&gt;"",'P01'!$E33&amp;" "&amp;CHAR(10)&amp;'P01'!$F33,'P01'!$E33)</f>
        <v>NT</v>
      </c>
      <c r="H33" s="196" t="str">
        <f>IF('P02'!$F33&gt;"",'P02'!$E33&amp;" "&amp;CHAR(10)&amp;'P02'!$F33,'P02'!$E33)</f>
        <v>NT</v>
      </c>
      <c r="I33" s="196" t="str">
        <f>IF('P03'!$F33&gt;"",'P03'!$E33&amp;" "&amp;CHAR(10)&amp;'P03'!$F33,'P03'!$E33)</f>
        <v>NT</v>
      </c>
      <c r="J33" s="196" t="str">
        <f>IF('P04'!$F33&gt;"",'P04'!$E33&amp;" "&amp;CHAR(10)&amp;'P04'!$F33,'P04'!$E33)</f>
        <v>NT</v>
      </c>
      <c r="K33" s="196" t="str">
        <f>IF('P05'!$F33&gt;"",'P05'!$E33&amp;" "&amp;CHAR(10)&amp;'P05'!$F33,'P05'!$E33)</f>
        <v>NT</v>
      </c>
      <c r="L33" s="196" t="str">
        <f>IF('P06'!$F33&gt;"",'P06'!$E33&amp;" "&amp;CHAR(10)&amp;'P06'!$F33,'P06'!$E33)</f>
        <v>NT</v>
      </c>
      <c r="M33" s="196" t="str">
        <f>IF('P07'!$F33&gt;"",'P07'!$E33&amp;" "&amp;CHAR(10)&amp;'P07'!$F33,'P07'!$E33)</f>
        <v>NT</v>
      </c>
      <c r="N33" s="196" t="str">
        <f>IF('P08'!$F33&gt;"",'P08'!$E33&amp;" "&amp;CHAR(10)&amp;'P08'!$F33,'P08'!$E33)</f>
        <v>NT</v>
      </c>
      <c r="O33" s="196" t="str">
        <f>IF('P09'!$F33&gt;"",'P09'!$E33&amp;" "&amp;CHAR(10)&amp;'P09'!$F33,'P09'!$E33)</f>
        <v>NT</v>
      </c>
      <c r="P33" s="196" t="str">
        <f>IF('P10'!$F33&gt;"",'P10'!$E33&amp;" "&amp;CHAR(10)&amp;'P10'!$F33,'P10'!$E33)</f>
        <v>NT</v>
      </c>
      <c r="Q33" s="196" t="str">
        <f>IF('P11'!$F33&gt;"",'P11'!$E33&amp;" "&amp;CHAR(10)&amp;'P11'!$F33,'P11'!$E33)</f>
        <v>NT</v>
      </c>
      <c r="R33" s="196" t="str">
        <f>IF('P12'!$F33&gt;"",'P12'!$E33&amp;" "&amp;CHAR(10)&amp;'P12'!$F33,'P12'!$E33)</f>
        <v>NT</v>
      </c>
      <c r="S33" s="196" t="str">
        <f>IF('P13'!$F33&gt;"",'P13'!$E33&amp;" "&amp;CHAR(10)&amp;'P13'!$F33,'P13'!$E33)</f>
        <v>NT</v>
      </c>
      <c r="T33" s="196" t="str">
        <f>IF('P14'!$F33&gt;"",'P14'!$E33&amp;" "&amp;CHAR(10)&amp;'P14'!$F33,'P14'!$E33)</f>
        <v>NT</v>
      </c>
      <c r="U33" s="196" t="str">
        <f>IF('P15'!$F33&gt;"",'P15'!$E33&amp;" "&amp;CHAR(10)&amp;'P15'!$F33,'P15'!$E33)</f>
        <v>NT</v>
      </c>
      <c r="V33" s="196" t="str">
        <f>IF('P16'!$F33&gt;"",'P16'!$E33&amp;" "&amp;CHAR(10)&amp;'P16'!$F33,'P16'!$E33)</f>
        <v>NT</v>
      </c>
      <c r="W33" s="196" t="str">
        <f>IF('P17'!$F33&gt;"",'P17'!$E33&amp;" "&amp;CHAR(10)&amp;'P17'!$F33,'P17'!$E33)</f>
        <v>NT</v>
      </c>
      <c r="X33" s="196" t="str">
        <f>IF('P18'!$F33&gt;"",'P18'!$E33&amp;" "&amp;CHAR(10)&amp;'P18'!$F33,'P18'!$E33)</f>
        <v>NT</v>
      </c>
      <c r="Y33" s="196" t="str">
        <f>IF('P19'!$F33&gt;"",'P19'!$E33&amp;" "&amp;CHAR(10)&amp;'P19'!$F33,'P19'!$E33)</f>
        <v>NT</v>
      </c>
      <c r="Z33" s="198" t="str">
        <f>IF('P20'!$F33&gt;"",'P20'!$E33&amp;" "&amp;CHAR(10)&amp;'P20'!$F33,'P20'!$E33)</f>
        <v>NT</v>
      </c>
      <c r="AA33" s="201" t="str">
        <f>BaseDeCalcul!AE39</f>
        <v>NT</v>
      </c>
      <c r="AB33" s="193" t="str">
        <f t="shared" si="0"/>
        <v/>
      </c>
    </row>
    <row r="34" spans="1:28" ht="45" hidden="1" customHeight="1">
      <c r="A34">
        <v>4</v>
      </c>
      <c r="B34" s="71" t="str">
        <f>Criteres!B34</f>
        <v>Multimédia</v>
      </c>
      <c r="C34" s="195">
        <f>BaseDeCalcul!AA40</f>
        <v>31</v>
      </c>
      <c r="D34" s="195" t="str">
        <f>BaseDeCalcul!B40</f>
        <v>4.15</v>
      </c>
      <c r="E34" s="72" t="str">
        <f>Criteres!E34</f>
        <v>Pour chaque média temporel pré-enregistré ayant une interprétation en langue des signes, celle-ci est-elle pertinente ?</v>
      </c>
      <c r="F34" s="70" t="str">
        <f>Criteres!D34</f>
        <v>AAA</v>
      </c>
      <c r="G34" s="196" t="str">
        <f>IF('P01'!$F34&gt;"",'P01'!$E34&amp;" "&amp;CHAR(10)&amp;'P01'!$F34,'P01'!$E34)</f>
        <v>NT</v>
      </c>
      <c r="H34" s="196" t="str">
        <f>IF('P02'!$F34&gt;"",'P02'!$E34&amp;" "&amp;CHAR(10)&amp;'P02'!$F34,'P02'!$E34)</f>
        <v>NT</v>
      </c>
      <c r="I34" s="196" t="str">
        <f>IF('P03'!$F34&gt;"",'P03'!$E34&amp;" "&amp;CHAR(10)&amp;'P03'!$F34,'P03'!$E34)</f>
        <v>NT</v>
      </c>
      <c r="J34" s="196" t="str">
        <f>IF('P04'!$F34&gt;"",'P04'!$E34&amp;" "&amp;CHAR(10)&amp;'P04'!$F34,'P04'!$E34)</f>
        <v>NT</v>
      </c>
      <c r="K34" s="196" t="str">
        <f>IF('P05'!$F34&gt;"",'P05'!$E34&amp;" "&amp;CHAR(10)&amp;'P05'!$F34,'P05'!$E34)</f>
        <v>NT</v>
      </c>
      <c r="L34" s="196" t="str">
        <f>IF('P06'!$F34&gt;"",'P06'!$E34&amp;" "&amp;CHAR(10)&amp;'P06'!$F34,'P06'!$E34)</f>
        <v>NT</v>
      </c>
      <c r="M34" s="196" t="str">
        <f>IF('P07'!$F34&gt;"",'P07'!$E34&amp;" "&amp;CHAR(10)&amp;'P07'!$F34,'P07'!$E34)</f>
        <v>NT</v>
      </c>
      <c r="N34" s="196" t="str">
        <f>IF('P08'!$F34&gt;"",'P08'!$E34&amp;" "&amp;CHAR(10)&amp;'P08'!$F34,'P08'!$E34)</f>
        <v>NT</v>
      </c>
      <c r="O34" s="196" t="str">
        <f>IF('P09'!$F34&gt;"",'P09'!$E34&amp;" "&amp;CHAR(10)&amp;'P09'!$F34,'P09'!$E34)</f>
        <v>NT</v>
      </c>
      <c r="P34" s="196" t="str">
        <f>IF('P10'!$F34&gt;"",'P10'!$E34&amp;" "&amp;CHAR(10)&amp;'P10'!$F34,'P10'!$E34)</f>
        <v>NT</v>
      </c>
      <c r="Q34" s="196" t="str">
        <f>IF('P11'!$F34&gt;"",'P11'!$E34&amp;" "&amp;CHAR(10)&amp;'P11'!$F34,'P11'!$E34)</f>
        <v>NT</v>
      </c>
      <c r="R34" s="196" t="str">
        <f>IF('P12'!$F34&gt;"",'P12'!$E34&amp;" "&amp;CHAR(10)&amp;'P12'!$F34,'P12'!$E34)</f>
        <v>NT</v>
      </c>
      <c r="S34" s="196" t="str">
        <f>IF('P13'!$F34&gt;"",'P13'!$E34&amp;" "&amp;CHAR(10)&amp;'P13'!$F34,'P13'!$E34)</f>
        <v>NT</v>
      </c>
      <c r="T34" s="196" t="str">
        <f>IF('P14'!$F34&gt;"",'P14'!$E34&amp;" "&amp;CHAR(10)&amp;'P14'!$F34,'P14'!$E34)</f>
        <v>NT</v>
      </c>
      <c r="U34" s="196" t="str">
        <f>IF('P15'!$F34&gt;"",'P15'!$E34&amp;" "&amp;CHAR(10)&amp;'P15'!$F34,'P15'!$E34)</f>
        <v>NT</v>
      </c>
      <c r="V34" s="196" t="str">
        <f>IF('P16'!$F34&gt;"",'P16'!$E34&amp;" "&amp;CHAR(10)&amp;'P16'!$F34,'P16'!$E34)</f>
        <v>NT</v>
      </c>
      <c r="W34" s="196" t="str">
        <f>IF('P17'!$F34&gt;"",'P17'!$E34&amp;" "&amp;CHAR(10)&amp;'P17'!$F34,'P17'!$E34)</f>
        <v>NT</v>
      </c>
      <c r="X34" s="196" t="str">
        <f>IF('P18'!$F34&gt;"",'P18'!$E34&amp;" "&amp;CHAR(10)&amp;'P18'!$F34,'P18'!$E34)</f>
        <v>NT</v>
      </c>
      <c r="Y34" s="196" t="str">
        <f>IF('P19'!$F34&gt;"",'P19'!$E34&amp;" "&amp;CHAR(10)&amp;'P19'!$F34,'P19'!$E34)</f>
        <v>NT</v>
      </c>
      <c r="Z34" s="198" t="str">
        <f>IF('P20'!$F34&gt;"",'P20'!$E34&amp;" "&amp;CHAR(10)&amp;'P20'!$F34,'P20'!$E34)</f>
        <v>NT</v>
      </c>
      <c r="AA34" s="201" t="str">
        <f>BaseDeCalcul!AE40</f>
        <v>NT</v>
      </c>
      <c r="AB34" s="193" t="str">
        <f t="shared" si="0"/>
        <v/>
      </c>
    </row>
    <row r="35" spans="1:28" ht="45" hidden="1" customHeight="1">
      <c r="A35">
        <v>4</v>
      </c>
      <c r="B35" s="71" t="str">
        <f>Criteres!B35</f>
        <v>Multimédia</v>
      </c>
      <c r="C35" s="195">
        <f>BaseDeCalcul!AA41</f>
        <v>32</v>
      </c>
      <c r="D35" s="195" t="str">
        <f>BaseDeCalcul!B41</f>
        <v>4.16</v>
      </c>
      <c r="E35" s="72" t="str">
        <f>Criteres!E35</f>
        <v>Chaque média temporel pré-enregistré a-t-il, si nécessaire, une audiodescription étendue synchronisée (hors cas particuliers) ?</v>
      </c>
      <c r="F35" s="70" t="str">
        <f>Criteres!D35</f>
        <v>AAA</v>
      </c>
      <c r="G35" s="196" t="str">
        <f>IF('P01'!$F35&gt;"",'P01'!$E35&amp;" "&amp;CHAR(10)&amp;'P01'!$F35,'P01'!$E35)</f>
        <v>NT</v>
      </c>
      <c r="H35" s="196" t="str">
        <f>IF('P02'!$F35&gt;"",'P02'!$E35&amp;" "&amp;CHAR(10)&amp;'P02'!$F35,'P02'!$E35)</f>
        <v>NT</v>
      </c>
      <c r="I35" s="196" t="str">
        <f>IF('P03'!$F35&gt;"",'P03'!$E35&amp;" "&amp;CHAR(10)&amp;'P03'!$F35,'P03'!$E35)</f>
        <v>NT</v>
      </c>
      <c r="J35" s="196" t="str">
        <f>IF('P04'!$F35&gt;"",'P04'!$E35&amp;" "&amp;CHAR(10)&amp;'P04'!$F35,'P04'!$E35)</f>
        <v>NT</v>
      </c>
      <c r="K35" s="196" t="str">
        <f>IF('P05'!$F35&gt;"",'P05'!$E35&amp;" "&amp;CHAR(10)&amp;'P05'!$F35,'P05'!$E35)</f>
        <v>NT</v>
      </c>
      <c r="L35" s="196" t="str">
        <f>IF('P06'!$F35&gt;"",'P06'!$E35&amp;" "&amp;CHAR(10)&amp;'P06'!$F35,'P06'!$E35)</f>
        <v>NT</v>
      </c>
      <c r="M35" s="196" t="str">
        <f>IF('P07'!$F35&gt;"",'P07'!$E35&amp;" "&amp;CHAR(10)&amp;'P07'!$F35,'P07'!$E35)</f>
        <v>NT</v>
      </c>
      <c r="N35" s="196" t="str">
        <f>IF('P08'!$F35&gt;"",'P08'!$E35&amp;" "&amp;CHAR(10)&amp;'P08'!$F35,'P08'!$E35)</f>
        <v>NT</v>
      </c>
      <c r="O35" s="196" t="str">
        <f>IF('P09'!$F35&gt;"",'P09'!$E35&amp;" "&amp;CHAR(10)&amp;'P09'!$F35,'P09'!$E35)</f>
        <v>NT</v>
      </c>
      <c r="P35" s="196" t="str">
        <f>IF('P10'!$F35&gt;"",'P10'!$E35&amp;" "&amp;CHAR(10)&amp;'P10'!$F35,'P10'!$E35)</f>
        <v>NT</v>
      </c>
      <c r="Q35" s="196" t="str">
        <f>IF('P11'!$F35&gt;"",'P11'!$E35&amp;" "&amp;CHAR(10)&amp;'P11'!$F35,'P11'!$E35)</f>
        <v>NT</v>
      </c>
      <c r="R35" s="196" t="str">
        <f>IF('P12'!$F35&gt;"",'P12'!$E35&amp;" "&amp;CHAR(10)&amp;'P12'!$F35,'P12'!$E35)</f>
        <v>NT</v>
      </c>
      <c r="S35" s="196" t="str">
        <f>IF('P13'!$F35&gt;"",'P13'!$E35&amp;" "&amp;CHAR(10)&amp;'P13'!$F35,'P13'!$E35)</f>
        <v>NT</v>
      </c>
      <c r="T35" s="196" t="str">
        <f>IF('P14'!$F35&gt;"",'P14'!$E35&amp;" "&amp;CHAR(10)&amp;'P14'!$F35,'P14'!$E35)</f>
        <v>NT</v>
      </c>
      <c r="U35" s="196" t="str">
        <f>IF('P15'!$F35&gt;"",'P15'!$E35&amp;" "&amp;CHAR(10)&amp;'P15'!$F35,'P15'!$E35)</f>
        <v>NT</v>
      </c>
      <c r="V35" s="196" t="str">
        <f>IF('P16'!$F35&gt;"",'P16'!$E35&amp;" "&amp;CHAR(10)&amp;'P16'!$F35,'P16'!$E35)</f>
        <v>NT</v>
      </c>
      <c r="W35" s="196" t="str">
        <f>IF('P17'!$F35&gt;"",'P17'!$E35&amp;" "&amp;CHAR(10)&amp;'P17'!$F35,'P17'!$E35)</f>
        <v>NT</v>
      </c>
      <c r="X35" s="196" t="str">
        <f>IF('P18'!$F35&gt;"",'P18'!$E35&amp;" "&amp;CHAR(10)&amp;'P18'!$F35,'P18'!$E35)</f>
        <v>NT</v>
      </c>
      <c r="Y35" s="196" t="str">
        <f>IF('P19'!$F35&gt;"",'P19'!$E35&amp;" "&amp;CHAR(10)&amp;'P19'!$F35,'P19'!$E35)</f>
        <v>NT</v>
      </c>
      <c r="Z35" s="198" t="str">
        <f>IF('P20'!$F35&gt;"",'P20'!$E35&amp;" "&amp;CHAR(10)&amp;'P20'!$F35,'P20'!$E35)</f>
        <v>NT</v>
      </c>
      <c r="AA35" s="201" t="str">
        <f>BaseDeCalcul!AE41</f>
        <v>NT</v>
      </c>
      <c r="AB35" s="193" t="str">
        <f t="shared" si="0"/>
        <v/>
      </c>
    </row>
    <row r="36" spans="1:28" ht="45" hidden="1" customHeight="1">
      <c r="A36">
        <v>4</v>
      </c>
      <c r="B36" s="71" t="str">
        <f>Criteres!B36</f>
        <v>Multimédia</v>
      </c>
      <c r="C36" s="195">
        <f>BaseDeCalcul!AA42</f>
        <v>33</v>
      </c>
      <c r="D36" s="195" t="str">
        <f>BaseDeCalcul!B42</f>
        <v>4.17</v>
      </c>
      <c r="E36" s="72" t="str">
        <f>Criteres!E36</f>
        <v>Pour chaque média temporel pré-enregistré ayant une audiodescription étendue synchronisée, celle-ci est-elle pertinente ?</v>
      </c>
      <c r="F36" s="70" t="str">
        <f>Criteres!D36</f>
        <v>AAA</v>
      </c>
      <c r="G36" s="196" t="str">
        <f>IF('P01'!$F36&gt;"",'P01'!$E36&amp;" "&amp;CHAR(10)&amp;'P01'!$F36,'P01'!$E36)</f>
        <v>NT</v>
      </c>
      <c r="H36" s="196" t="str">
        <f>IF('P02'!$F36&gt;"",'P02'!$E36&amp;" "&amp;CHAR(10)&amp;'P02'!$F36,'P02'!$E36)</f>
        <v>NT</v>
      </c>
      <c r="I36" s="196" t="str">
        <f>IF('P03'!$F36&gt;"",'P03'!$E36&amp;" "&amp;CHAR(10)&amp;'P03'!$F36,'P03'!$E36)</f>
        <v>NT</v>
      </c>
      <c r="J36" s="196" t="str">
        <f>IF('P04'!$F36&gt;"",'P04'!$E36&amp;" "&amp;CHAR(10)&amp;'P04'!$F36,'P04'!$E36)</f>
        <v>NT</v>
      </c>
      <c r="K36" s="196" t="str">
        <f>IF('P05'!$F36&gt;"",'P05'!$E36&amp;" "&amp;CHAR(10)&amp;'P05'!$F36,'P05'!$E36)</f>
        <v>NT</v>
      </c>
      <c r="L36" s="196" t="str">
        <f>IF('P06'!$F36&gt;"",'P06'!$E36&amp;" "&amp;CHAR(10)&amp;'P06'!$F36,'P06'!$E36)</f>
        <v>NT</v>
      </c>
      <c r="M36" s="196" t="str">
        <f>IF('P07'!$F36&gt;"",'P07'!$E36&amp;" "&amp;CHAR(10)&amp;'P07'!$F36,'P07'!$E36)</f>
        <v>NT</v>
      </c>
      <c r="N36" s="196" t="str">
        <f>IF('P08'!$F36&gt;"",'P08'!$E36&amp;" "&amp;CHAR(10)&amp;'P08'!$F36,'P08'!$E36)</f>
        <v>NT</v>
      </c>
      <c r="O36" s="196" t="str">
        <f>IF('P09'!$F36&gt;"",'P09'!$E36&amp;" "&amp;CHAR(10)&amp;'P09'!$F36,'P09'!$E36)</f>
        <v>NT</v>
      </c>
      <c r="P36" s="196" t="str">
        <f>IF('P10'!$F36&gt;"",'P10'!$E36&amp;" "&amp;CHAR(10)&amp;'P10'!$F36,'P10'!$E36)</f>
        <v>NT</v>
      </c>
      <c r="Q36" s="196" t="str">
        <f>IF('P11'!$F36&gt;"",'P11'!$E36&amp;" "&amp;CHAR(10)&amp;'P11'!$F36,'P11'!$E36)</f>
        <v>NT</v>
      </c>
      <c r="R36" s="196" t="str">
        <f>IF('P12'!$F36&gt;"",'P12'!$E36&amp;" "&amp;CHAR(10)&amp;'P12'!$F36,'P12'!$E36)</f>
        <v>NT</v>
      </c>
      <c r="S36" s="196" t="str">
        <f>IF('P13'!$F36&gt;"",'P13'!$E36&amp;" "&amp;CHAR(10)&amp;'P13'!$F36,'P13'!$E36)</f>
        <v>NT</v>
      </c>
      <c r="T36" s="196" t="str">
        <f>IF('P14'!$F36&gt;"",'P14'!$E36&amp;" "&amp;CHAR(10)&amp;'P14'!$F36,'P14'!$E36)</f>
        <v>NT</v>
      </c>
      <c r="U36" s="196" t="str">
        <f>IF('P15'!$F36&gt;"",'P15'!$E36&amp;" "&amp;CHAR(10)&amp;'P15'!$F36,'P15'!$E36)</f>
        <v>NT</v>
      </c>
      <c r="V36" s="196" t="str">
        <f>IF('P16'!$F36&gt;"",'P16'!$E36&amp;" "&amp;CHAR(10)&amp;'P16'!$F36,'P16'!$E36)</f>
        <v>NT</v>
      </c>
      <c r="W36" s="196" t="str">
        <f>IF('P17'!$F36&gt;"",'P17'!$E36&amp;" "&amp;CHAR(10)&amp;'P17'!$F36,'P17'!$E36)</f>
        <v>NT</v>
      </c>
      <c r="X36" s="196" t="str">
        <f>IF('P18'!$F36&gt;"",'P18'!$E36&amp;" "&amp;CHAR(10)&amp;'P18'!$F36,'P18'!$E36)</f>
        <v>NT</v>
      </c>
      <c r="Y36" s="196" t="str">
        <f>IF('P19'!$F36&gt;"",'P19'!$E36&amp;" "&amp;CHAR(10)&amp;'P19'!$F36,'P19'!$E36)</f>
        <v>NT</v>
      </c>
      <c r="Z36" s="198" t="str">
        <f>IF('P20'!$F36&gt;"",'P20'!$E36&amp;" "&amp;CHAR(10)&amp;'P20'!$F36,'P20'!$E36)</f>
        <v>NT</v>
      </c>
      <c r="AA36" s="201" t="str">
        <f>BaseDeCalcul!AE42</f>
        <v>NT</v>
      </c>
      <c r="AB36" s="193" t="str">
        <f t="shared" si="0"/>
        <v/>
      </c>
    </row>
    <row r="37" spans="1:28" ht="45" hidden="1" customHeight="1">
      <c r="A37">
        <v>4</v>
      </c>
      <c r="B37" s="71" t="str">
        <f>Criteres!B37</f>
        <v>Multimédia</v>
      </c>
      <c r="C37" s="195">
        <f>BaseDeCalcul!AA43</f>
        <v>34</v>
      </c>
      <c r="D37" s="195" t="str">
        <f>BaseDeCalcul!B43</f>
        <v>4.18</v>
      </c>
      <c r="E37" s="72" t="str">
        <f>Criteres!E37</f>
        <v>Chaque média temporel synchronisé ou seulement vidéo a-t-il, si nécessaire, une transcription textuelle (hors cas particuliers) ?</v>
      </c>
      <c r="F37" s="70" t="str">
        <f>Criteres!D37</f>
        <v>AAA</v>
      </c>
      <c r="G37" s="196" t="str">
        <f>IF('P01'!$F37&gt;"",'P01'!$E37&amp;" "&amp;CHAR(10)&amp;'P01'!$F37,'P01'!$E37)</f>
        <v>NT</v>
      </c>
      <c r="H37" s="196" t="str">
        <f>IF('P02'!$F37&gt;"",'P02'!$E37&amp;" "&amp;CHAR(10)&amp;'P02'!$F37,'P02'!$E37)</f>
        <v>NT</v>
      </c>
      <c r="I37" s="196" t="str">
        <f>IF('P03'!$F37&gt;"",'P03'!$E37&amp;" "&amp;CHAR(10)&amp;'P03'!$F37,'P03'!$E37)</f>
        <v>NT</v>
      </c>
      <c r="J37" s="196" t="str">
        <f>IF('P04'!$F37&gt;"",'P04'!$E37&amp;" "&amp;CHAR(10)&amp;'P04'!$F37,'P04'!$E37)</f>
        <v>NT</v>
      </c>
      <c r="K37" s="196" t="str">
        <f>IF('P05'!$F37&gt;"",'P05'!$E37&amp;" "&amp;CHAR(10)&amp;'P05'!$F37,'P05'!$E37)</f>
        <v>NT</v>
      </c>
      <c r="L37" s="196" t="str">
        <f>IF('P06'!$F37&gt;"",'P06'!$E37&amp;" "&amp;CHAR(10)&amp;'P06'!$F37,'P06'!$E37)</f>
        <v>NT</v>
      </c>
      <c r="M37" s="196" t="str">
        <f>IF('P07'!$F37&gt;"",'P07'!$E37&amp;" "&amp;CHAR(10)&amp;'P07'!$F37,'P07'!$E37)</f>
        <v>NT</v>
      </c>
      <c r="N37" s="196" t="str">
        <f>IF('P08'!$F37&gt;"",'P08'!$E37&amp;" "&amp;CHAR(10)&amp;'P08'!$F37,'P08'!$E37)</f>
        <v>NT</v>
      </c>
      <c r="O37" s="196" t="str">
        <f>IF('P09'!$F37&gt;"",'P09'!$E37&amp;" "&amp;CHAR(10)&amp;'P09'!$F37,'P09'!$E37)</f>
        <v>NT</v>
      </c>
      <c r="P37" s="196" t="str">
        <f>IF('P10'!$F37&gt;"",'P10'!$E37&amp;" "&amp;CHAR(10)&amp;'P10'!$F37,'P10'!$E37)</f>
        <v>NT</v>
      </c>
      <c r="Q37" s="196" t="str">
        <f>IF('P11'!$F37&gt;"",'P11'!$E37&amp;" "&amp;CHAR(10)&amp;'P11'!$F37,'P11'!$E37)</f>
        <v>NT</v>
      </c>
      <c r="R37" s="196" t="str">
        <f>IF('P12'!$F37&gt;"",'P12'!$E37&amp;" "&amp;CHAR(10)&amp;'P12'!$F37,'P12'!$E37)</f>
        <v>NT</v>
      </c>
      <c r="S37" s="196" t="str">
        <f>IF('P13'!$F37&gt;"",'P13'!$E37&amp;" "&amp;CHAR(10)&amp;'P13'!$F37,'P13'!$E37)</f>
        <v>NT</v>
      </c>
      <c r="T37" s="196" t="str">
        <f>IF('P14'!$F37&gt;"",'P14'!$E37&amp;" "&amp;CHAR(10)&amp;'P14'!$F37,'P14'!$E37)</f>
        <v>NT</v>
      </c>
      <c r="U37" s="196" t="str">
        <f>IF('P15'!$F37&gt;"",'P15'!$E37&amp;" "&amp;CHAR(10)&amp;'P15'!$F37,'P15'!$E37)</f>
        <v>NT</v>
      </c>
      <c r="V37" s="196" t="str">
        <f>IF('P16'!$F37&gt;"",'P16'!$E37&amp;" "&amp;CHAR(10)&amp;'P16'!$F37,'P16'!$E37)</f>
        <v>NT</v>
      </c>
      <c r="W37" s="196" t="str">
        <f>IF('P17'!$F37&gt;"",'P17'!$E37&amp;" "&amp;CHAR(10)&amp;'P17'!$F37,'P17'!$E37)</f>
        <v>NT</v>
      </c>
      <c r="X37" s="196" t="str">
        <f>IF('P18'!$F37&gt;"",'P18'!$E37&amp;" "&amp;CHAR(10)&amp;'P18'!$F37,'P18'!$E37)</f>
        <v>NT</v>
      </c>
      <c r="Y37" s="196" t="str">
        <f>IF('P19'!$F37&gt;"",'P19'!$E37&amp;" "&amp;CHAR(10)&amp;'P19'!$F37,'P19'!$E37)</f>
        <v>NT</v>
      </c>
      <c r="Z37" s="198" t="str">
        <f>IF('P20'!$F37&gt;"",'P20'!$E37&amp;" "&amp;CHAR(10)&amp;'P20'!$F37,'P20'!$E37)</f>
        <v>NT</v>
      </c>
      <c r="AA37" s="201" t="str">
        <f>BaseDeCalcul!AE43</f>
        <v>NT</v>
      </c>
      <c r="AB37" s="193" t="str">
        <f t="shared" si="0"/>
        <v/>
      </c>
    </row>
    <row r="38" spans="1:28" ht="45" hidden="1" customHeight="1">
      <c r="A38">
        <v>4</v>
      </c>
      <c r="B38" s="71" t="str">
        <f>Criteres!B38</f>
        <v>Multimédia</v>
      </c>
      <c r="C38" s="195">
        <f>BaseDeCalcul!AA44</f>
        <v>35</v>
      </c>
      <c r="D38" s="195" t="str">
        <f>BaseDeCalcul!B44</f>
        <v>4.19</v>
      </c>
      <c r="E38" s="72" t="str">
        <f>Criteres!E38</f>
        <v>Pour chaque média temporel synchronisé ou seulement vidéo, ayant une transcription textuelle, celle-ci est-elle pertinente ?</v>
      </c>
      <c r="F38" s="70" t="str">
        <f>Criteres!D38</f>
        <v>AAA</v>
      </c>
      <c r="G38" s="196" t="str">
        <f>IF('P01'!$F38&gt;"",'P01'!$E38&amp;" "&amp;CHAR(10)&amp;'P01'!$F38,'P01'!$E38)</f>
        <v>NT</v>
      </c>
      <c r="H38" s="196" t="str">
        <f>IF('P02'!$F38&gt;"",'P02'!$E38&amp;" "&amp;CHAR(10)&amp;'P02'!$F38,'P02'!$E38)</f>
        <v>NT</v>
      </c>
      <c r="I38" s="196" t="str">
        <f>IF('P03'!$F38&gt;"",'P03'!$E38&amp;" "&amp;CHAR(10)&amp;'P03'!$F38,'P03'!$E38)</f>
        <v>NT</v>
      </c>
      <c r="J38" s="196" t="str">
        <f>IF('P04'!$F38&gt;"",'P04'!$E38&amp;" "&amp;CHAR(10)&amp;'P04'!$F38,'P04'!$E38)</f>
        <v>NT</v>
      </c>
      <c r="K38" s="196" t="str">
        <f>IF('P05'!$F38&gt;"",'P05'!$E38&amp;" "&amp;CHAR(10)&amp;'P05'!$F38,'P05'!$E38)</f>
        <v>NT</v>
      </c>
      <c r="L38" s="196" t="str">
        <f>IF('P06'!$F38&gt;"",'P06'!$E38&amp;" "&amp;CHAR(10)&amp;'P06'!$F38,'P06'!$E38)</f>
        <v>NT</v>
      </c>
      <c r="M38" s="196" t="str">
        <f>IF('P07'!$F38&gt;"",'P07'!$E38&amp;" "&amp;CHAR(10)&amp;'P07'!$F38,'P07'!$E38)</f>
        <v>NT</v>
      </c>
      <c r="N38" s="196" t="str">
        <f>IF('P08'!$F38&gt;"",'P08'!$E38&amp;" "&amp;CHAR(10)&amp;'P08'!$F38,'P08'!$E38)</f>
        <v>NT</v>
      </c>
      <c r="O38" s="196" t="str">
        <f>IF('P09'!$F38&gt;"",'P09'!$E38&amp;" "&amp;CHAR(10)&amp;'P09'!$F38,'P09'!$E38)</f>
        <v>NT</v>
      </c>
      <c r="P38" s="196" t="str">
        <f>IF('P10'!$F38&gt;"",'P10'!$E38&amp;" "&amp;CHAR(10)&amp;'P10'!$F38,'P10'!$E38)</f>
        <v>NT</v>
      </c>
      <c r="Q38" s="196" t="str">
        <f>IF('P11'!$F38&gt;"",'P11'!$E38&amp;" "&amp;CHAR(10)&amp;'P11'!$F38,'P11'!$E38)</f>
        <v>NT</v>
      </c>
      <c r="R38" s="196" t="str">
        <f>IF('P12'!$F38&gt;"",'P12'!$E38&amp;" "&amp;CHAR(10)&amp;'P12'!$F38,'P12'!$E38)</f>
        <v>NT</v>
      </c>
      <c r="S38" s="196" t="str">
        <f>IF('P13'!$F38&gt;"",'P13'!$E38&amp;" "&amp;CHAR(10)&amp;'P13'!$F38,'P13'!$E38)</f>
        <v>NT</v>
      </c>
      <c r="T38" s="196" t="str">
        <f>IF('P14'!$F38&gt;"",'P14'!$E38&amp;" "&amp;CHAR(10)&amp;'P14'!$F38,'P14'!$E38)</f>
        <v>NT</v>
      </c>
      <c r="U38" s="196" t="str">
        <f>IF('P15'!$F38&gt;"",'P15'!$E38&amp;" "&amp;CHAR(10)&amp;'P15'!$F38,'P15'!$E38)</f>
        <v>NT</v>
      </c>
      <c r="V38" s="196" t="str">
        <f>IF('P16'!$F38&gt;"",'P16'!$E38&amp;" "&amp;CHAR(10)&amp;'P16'!$F38,'P16'!$E38)</f>
        <v>NT</v>
      </c>
      <c r="W38" s="196" t="str">
        <f>IF('P17'!$F38&gt;"",'P17'!$E38&amp;" "&amp;CHAR(10)&amp;'P17'!$F38,'P17'!$E38)</f>
        <v>NT</v>
      </c>
      <c r="X38" s="196" t="str">
        <f>IF('P18'!$F38&gt;"",'P18'!$E38&amp;" "&amp;CHAR(10)&amp;'P18'!$F38,'P18'!$E38)</f>
        <v>NT</v>
      </c>
      <c r="Y38" s="196" t="str">
        <f>IF('P19'!$F38&gt;"",'P19'!$E38&amp;" "&amp;CHAR(10)&amp;'P19'!$F38,'P19'!$E38)</f>
        <v>NT</v>
      </c>
      <c r="Z38" s="198" t="str">
        <f>IF('P20'!$F38&gt;"",'P20'!$E38&amp;" "&amp;CHAR(10)&amp;'P20'!$F38,'P20'!$E38)</f>
        <v>NT</v>
      </c>
      <c r="AA38" s="201" t="str">
        <f>BaseDeCalcul!AE44</f>
        <v>NT</v>
      </c>
      <c r="AB38" s="193" t="str">
        <f t="shared" si="0"/>
        <v/>
      </c>
    </row>
    <row r="39" spans="1:28" ht="45" hidden="1" customHeight="1">
      <c r="A39">
        <v>4</v>
      </c>
      <c r="B39" s="71" t="str">
        <f>Criteres!B39</f>
        <v>Multimédia</v>
      </c>
      <c r="C39" s="195">
        <f>BaseDeCalcul!AA45</f>
        <v>36</v>
      </c>
      <c r="D39" s="195" t="str">
        <f>BaseDeCalcul!B45</f>
        <v>4.20</v>
      </c>
      <c r="E39" s="72" t="str">
        <f>Criteres!E39</f>
        <v>Pour chaque média temporel seulement audio pré-enregistré, les dialogues sont-ils suffisamment audibles (hors cas particuliers) ?</v>
      </c>
      <c r="F39" s="70" t="str">
        <f>Criteres!D39</f>
        <v>AAA</v>
      </c>
      <c r="G39" s="196" t="str">
        <f>IF('P01'!$F39&gt;"",'P01'!$E39&amp;" "&amp;CHAR(10)&amp;'P01'!$F39,'P01'!$E39)</f>
        <v>NT</v>
      </c>
      <c r="H39" s="196" t="str">
        <f>IF('P02'!$F39&gt;"",'P02'!$E39&amp;" "&amp;CHAR(10)&amp;'P02'!$F39,'P02'!$E39)</f>
        <v>NT</v>
      </c>
      <c r="I39" s="196" t="str">
        <f>IF('P03'!$F39&gt;"",'P03'!$E39&amp;" "&amp;CHAR(10)&amp;'P03'!$F39,'P03'!$E39)</f>
        <v>NT</v>
      </c>
      <c r="J39" s="196" t="str">
        <f>IF('P04'!$F39&gt;"",'P04'!$E39&amp;" "&amp;CHAR(10)&amp;'P04'!$F39,'P04'!$E39)</f>
        <v>NT</v>
      </c>
      <c r="K39" s="196" t="str">
        <f>IF('P05'!$F39&gt;"",'P05'!$E39&amp;" "&amp;CHAR(10)&amp;'P05'!$F39,'P05'!$E39)</f>
        <v>NT</v>
      </c>
      <c r="L39" s="196" t="str">
        <f>IF('P06'!$F39&gt;"",'P06'!$E39&amp;" "&amp;CHAR(10)&amp;'P06'!$F39,'P06'!$E39)</f>
        <v>NT</v>
      </c>
      <c r="M39" s="196" t="str">
        <f>IF('P07'!$F39&gt;"",'P07'!$E39&amp;" "&amp;CHAR(10)&amp;'P07'!$F39,'P07'!$E39)</f>
        <v>NT</v>
      </c>
      <c r="N39" s="196" t="str">
        <f>IF('P08'!$F39&gt;"",'P08'!$E39&amp;" "&amp;CHAR(10)&amp;'P08'!$F39,'P08'!$E39)</f>
        <v>NT</v>
      </c>
      <c r="O39" s="196" t="str">
        <f>IF('P09'!$F39&gt;"",'P09'!$E39&amp;" "&amp;CHAR(10)&amp;'P09'!$F39,'P09'!$E39)</f>
        <v>NT</v>
      </c>
      <c r="P39" s="196" t="str">
        <f>IF('P10'!$F39&gt;"",'P10'!$E39&amp;" "&amp;CHAR(10)&amp;'P10'!$F39,'P10'!$E39)</f>
        <v>NT</v>
      </c>
      <c r="Q39" s="196" t="str">
        <f>IF('P11'!$F39&gt;"",'P11'!$E39&amp;" "&amp;CHAR(10)&amp;'P11'!$F39,'P11'!$E39)</f>
        <v>NT</v>
      </c>
      <c r="R39" s="196" t="str">
        <f>IF('P12'!$F39&gt;"",'P12'!$E39&amp;" "&amp;CHAR(10)&amp;'P12'!$F39,'P12'!$E39)</f>
        <v>NT</v>
      </c>
      <c r="S39" s="196" t="str">
        <f>IF('P13'!$F39&gt;"",'P13'!$E39&amp;" "&amp;CHAR(10)&amp;'P13'!$F39,'P13'!$E39)</f>
        <v>NT</v>
      </c>
      <c r="T39" s="196" t="str">
        <f>IF('P14'!$F39&gt;"",'P14'!$E39&amp;" "&amp;CHAR(10)&amp;'P14'!$F39,'P14'!$E39)</f>
        <v>NT</v>
      </c>
      <c r="U39" s="196" t="str">
        <f>IF('P15'!$F39&gt;"",'P15'!$E39&amp;" "&amp;CHAR(10)&amp;'P15'!$F39,'P15'!$E39)</f>
        <v>NT</v>
      </c>
      <c r="V39" s="196" t="str">
        <f>IF('P16'!$F39&gt;"",'P16'!$E39&amp;" "&amp;CHAR(10)&amp;'P16'!$F39,'P16'!$E39)</f>
        <v>NT</v>
      </c>
      <c r="W39" s="196" t="str">
        <f>IF('P17'!$F39&gt;"",'P17'!$E39&amp;" "&amp;CHAR(10)&amp;'P17'!$F39,'P17'!$E39)</f>
        <v>NT</v>
      </c>
      <c r="X39" s="196" t="str">
        <f>IF('P18'!$F39&gt;"",'P18'!$E39&amp;" "&amp;CHAR(10)&amp;'P18'!$F39,'P18'!$E39)</f>
        <v>NT</v>
      </c>
      <c r="Y39" s="196" t="str">
        <f>IF('P19'!$F39&gt;"",'P19'!$E39&amp;" "&amp;CHAR(10)&amp;'P19'!$F39,'P19'!$E39)</f>
        <v>NT</v>
      </c>
      <c r="Z39" s="198" t="str">
        <f>IF('P20'!$F39&gt;"",'P20'!$E39&amp;" "&amp;CHAR(10)&amp;'P20'!$F39,'P20'!$E39)</f>
        <v>NT</v>
      </c>
      <c r="AA39" s="201" t="str">
        <f>BaseDeCalcul!AE45</f>
        <v>NT</v>
      </c>
      <c r="AB39" s="193" t="str">
        <f t="shared" si="0"/>
        <v/>
      </c>
    </row>
    <row r="40" spans="1:28" ht="45" customHeight="1">
      <c r="A40">
        <v>4</v>
      </c>
      <c r="B40" s="71" t="str">
        <f>Criteres!B40</f>
        <v>Tableaux</v>
      </c>
      <c r="C40" s="195">
        <f>BaseDeCalcul!AA46</f>
        <v>37</v>
      </c>
      <c r="D40" s="195" t="str">
        <f>BaseDeCalcul!B46</f>
        <v>5.1</v>
      </c>
      <c r="E40" s="72" t="str">
        <f>Criteres!E40</f>
        <v>Chaque tableau de données complexe a-t-il un résumé ?</v>
      </c>
      <c r="F40" s="70" t="str">
        <f>Criteres!D40</f>
        <v>A</v>
      </c>
      <c r="G40" s="196" t="str">
        <f>IF('P01'!$F40&gt;"",'P01'!$E40&amp;" "&amp;CHAR(10)&amp;'P01'!$F40,'P01'!$E40)</f>
        <v>NA</v>
      </c>
      <c r="H40" s="196" t="str">
        <f>IF('P02'!$F40&gt;"",'P02'!$E40&amp;" "&amp;CHAR(10)&amp;'P02'!$F40,'P02'!$E40)</f>
        <v>NA</v>
      </c>
      <c r="I40" s="196" t="str">
        <f>IF('P03'!$F40&gt;"",'P03'!$E40&amp;" "&amp;CHAR(10)&amp;'P03'!$F40,'P03'!$E40)</f>
        <v>NA</v>
      </c>
      <c r="J40" s="196" t="str">
        <f>IF('P04'!$F40&gt;"",'P04'!$E40&amp;" "&amp;CHAR(10)&amp;'P04'!$F40,'P04'!$E40)</f>
        <v>NA</v>
      </c>
      <c r="K40" s="196" t="str">
        <f>IF('P05'!$F40&gt;"",'P05'!$E40&amp;" "&amp;CHAR(10)&amp;'P05'!$F40,'P05'!$E40)</f>
        <v>NA</v>
      </c>
      <c r="L40" s="196" t="str">
        <f>IF('P06'!$F40&gt;"",'P06'!$E40&amp;" "&amp;CHAR(10)&amp;'P06'!$F40,'P06'!$E40)</f>
        <v>NA</v>
      </c>
      <c r="M40" s="196" t="str">
        <f>IF('P07'!$F40&gt;"",'P07'!$E40&amp;" "&amp;CHAR(10)&amp;'P07'!$F40,'P07'!$E40)</f>
        <v>NA</v>
      </c>
      <c r="N40" s="196" t="str">
        <f>IF('P08'!$F40&gt;"",'P08'!$E40&amp;" "&amp;CHAR(10)&amp;'P08'!$F40,'P08'!$E40)</f>
        <v>NA</v>
      </c>
      <c r="O40" s="196" t="str">
        <f>IF('P09'!$F40&gt;"",'P09'!$E40&amp;" "&amp;CHAR(10)&amp;'P09'!$F40,'P09'!$E40)</f>
        <v>NA</v>
      </c>
      <c r="P40" s="196" t="str">
        <f>IF('P10'!$F40&gt;"",'P10'!$E40&amp;" "&amp;CHAR(10)&amp;'P10'!$F40,'P10'!$E40)</f>
        <v>NA</v>
      </c>
      <c r="Q40" s="196" t="str">
        <f>IF('P11'!$F40&gt;"",'P11'!$E40&amp;" "&amp;CHAR(10)&amp;'P11'!$F40,'P11'!$E40)</f>
        <v>NA</v>
      </c>
      <c r="R40" s="196" t="str">
        <f>IF('P12'!$F40&gt;"",'P12'!$E40&amp;" "&amp;CHAR(10)&amp;'P12'!$F40,'P12'!$E40)</f>
        <v>NA</v>
      </c>
      <c r="S40" s="196" t="str">
        <f>IF('P13'!$F40&gt;"",'P13'!$E40&amp;" "&amp;CHAR(10)&amp;'P13'!$F40,'P13'!$E40)</f>
        <v>NA</v>
      </c>
      <c r="T40" s="196" t="str">
        <f>IF('P14'!$F40&gt;"",'P14'!$E40&amp;" "&amp;CHAR(10)&amp;'P14'!$F40,'P14'!$E40)</f>
        <v>NA</v>
      </c>
      <c r="U40" s="196" t="str">
        <f>IF('P15'!$F40&gt;"",'P15'!$E40&amp;" "&amp;CHAR(10)&amp;'P15'!$F40,'P15'!$E40)</f>
        <v>NA</v>
      </c>
      <c r="V40" s="196" t="str">
        <f>IF('P16'!$F40&gt;"",'P16'!$E40&amp;" "&amp;CHAR(10)&amp;'P16'!$F40,'P16'!$E40)</f>
        <v>NT</v>
      </c>
      <c r="W40" s="196" t="str">
        <f>IF('P17'!$F40&gt;"",'P17'!$E40&amp;" "&amp;CHAR(10)&amp;'P17'!$F40,'P17'!$E40)</f>
        <v>NT</v>
      </c>
      <c r="X40" s="196" t="str">
        <f>IF('P18'!$F40&gt;"",'P18'!$E40&amp;" "&amp;CHAR(10)&amp;'P18'!$F40,'P18'!$E40)</f>
        <v>NT</v>
      </c>
      <c r="Y40" s="196" t="str">
        <f>IF('P19'!$F40&gt;"",'P19'!$E40&amp;" "&amp;CHAR(10)&amp;'P19'!$F40,'P19'!$E40)</f>
        <v>NT</v>
      </c>
      <c r="Z40" s="198" t="str">
        <f>IF('P20'!$F40&gt;"",'P20'!$E40&amp;" "&amp;CHAR(10)&amp;'P20'!$F40,'P20'!$E40)</f>
        <v>NT</v>
      </c>
      <c r="AA40" s="201" t="str">
        <f>BaseDeCalcul!AE46</f>
        <v>NA</v>
      </c>
      <c r="AB40" s="193" t="str">
        <f t="shared" si="0"/>
        <v/>
      </c>
    </row>
    <row r="41" spans="1:28" ht="45" customHeight="1">
      <c r="A41">
        <v>4</v>
      </c>
      <c r="B41" s="71" t="str">
        <f>Criteres!B41</f>
        <v>Tableaux</v>
      </c>
      <c r="C41" s="195">
        <f>BaseDeCalcul!AA47</f>
        <v>38</v>
      </c>
      <c r="D41" s="195" t="str">
        <f>BaseDeCalcul!B47</f>
        <v>5.2</v>
      </c>
      <c r="E41" s="72" t="str">
        <f>Criteres!E41</f>
        <v>Pour chaque tableau de données complexe ayant un résumé, celui-ci est-il pertinent ?</v>
      </c>
      <c r="F41" s="70" t="str">
        <f>Criteres!D41</f>
        <v>A</v>
      </c>
      <c r="G41" s="196" t="str">
        <f>IF('P01'!$F41&gt;"",'P01'!$E41&amp;" "&amp;CHAR(10)&amp;'P01'!$F41,'P01'!$E41)</f>
        <v>NA</v>
      </c>
      <c r="H41" s="196" t="str">
        <f>IF('P02'!$F41&gt;"",'P02'!$E41&amp;" "&amp;CHAR(10)&amp;'P02'!$F41,'P02'!$E41)</f>
        <v>NA</v>
      </c>
      <c r="I41" s="196" t="str">
        <f>IF('P03'!$F41&gt;"",'P03'!$E41&amp;" "&amp;CHAR(10)&amp;'P03'!$F41,'P03'!$E41)</f>
        <v>NA</v>
      </c>
      <c r="J41" s="196" t="str">
        <f>IF('P04'!$F41&gt;"",'P04'!$E41&amp;" "&amp;CHAR(10)&amp;'P04'!$F41,'P04'!$E41)</f>
        <v>NA</v>
      </c>
      <c r="K41" s="196" t="str">
        <f>IF('P05'!$F41&gt;"",'P05'!$E41&amp;" "&amp;CHAR(10)&amp;'P05'!$F41,'P05'!$E41)</f>
        <v>NA</v>
      </c>
      <c r="L41" s="196" t="str">
        <f>IF('P06'!$F41&gt;"",'P06'!$E41&amp;" "&amp;CHAR(10)&amp;'P06'!$F41,'P06'!$E41)</f>
        <v>NA</v>
      </c>
      <c r="M41" s="196" t="str">
        <f>IF('P07'!$F41&gt;"",'P07'!$E41&amp;" "&amp;CHAR(10)&amp;'P07'!$F41,'P07'!$E41)</f>
        <v>NA</v>
      </c>
      <c r="N41" s="196" t="str">
        <f>IF('P08'!$F41&gt;"",'P08'!$E41&amp;" "&amp;CHAR(10)&amp;'P08'!$F41,'P08'!$E41)</f>
        <v>NA</v>
      </c>
      <c r="O41" s="196" t="str">
        <f>IF('P09'!$F41&gt;"",'P09'!$E41&amp;" "&amp;CHAR(10)&amp;'P09'!$F41,'P09'!$E41)</f>
        <v>NA</v>
      </c>
      <c r="P41" s="196" t="str">
        <f>IF('P10'!$F41&gt;"",'P10'!$E41&amp;" "&amp;CHAR(10)&amp;'P10'!$F41,'P10'!$E41)</f>
        <v>NA</v>
      </c>
      <c r="Q41" s="196" t="str">
        <f>IF('P11'!$F41&gt;"",'P11'!$E41&amp;" "&amp;CHAR(10)&amp;'P11'!$F41,'P11'!$E41)</f>
        <v>NA</v>
      </c>
      <c r="R41" s="196" t="str">
        <f>IF('P12'!$F41&gt;"",'P12'!$E41&amp;" "&amp;CHAR(10)&amp;'P12'!$F41,'P12'!$E41)</f>
        <v>NA</v>
      </c>
      <c r="S41" s="196" t="str">
        <f>IF('P13'!$F41&gt;"",'P13'!$E41&amp;" "&amp;CHAR(10)&amp;'P13'!$F41,'P13'!$E41)</f>
        <v>NA</v>
      </c>
      <c r="T41" s="196" t="str">
        <f>IF('P14'!$F41&gt;"",'P14'!$E41&amp;" "&amp;CHAR(10)&amp;'P14'!$F41,'P14'!$E41)</f>
        <v>NA</v>
      </c>
      <c r="U41" s="196" t="str">
        <f>IF('P15'!$F41&gt;"",'P15'!$E41&amp;" "&amp;CHAR(10)&amp;'P15'!$F41,'P15'!$E41)</f>
        <v>NA</v>
      </c>
      <c r="V41" s="196" t="str">
        <f>IF('P16'!$F41&gt;"",'P16'!$E41&amp;" "&amp;CHAR(10)&amp;'P16'!$F41,'P16'!$E41)</f>
        <v>NT</v>
      </c>
      <c r="W41" s="196" t="str">
        <f>IF('P17'!$F41&gt;"",'P17'!$E41&amp;" "&amp;CHAR(10)&amp;'P17'!$F41,'P17'!$E41)</f>
        <v>NT</v>
      </c>
      <c r="X41" s="196" t="str">
        <f>IF('P18'!$F41&gt;"",'P18'!$E41&amp;" "&amp;CHAR(10)&amp;'P18'!$F41,'P18'!$E41)</f>
        <v>NT</v>
      </c>
      <c r="Y41" s="196" t="str">
        <f>IF('P19'!$F41&gt;"",'P19'!$E41&amp;" "&amp;CHAR(10)&amp;'P19'!$F41,'P19'!$E41)</f>
        <v>NT</v>
      </c>
      <c r="Z41" s="198" t="str">
        <f>IF('P20'!$F41&gt;"",'P20'!$E41&amp;" "&amp;CHAR(10)&amp;'P20'!$F41,'P20'!$E41)</f>
        <v>NT</v>
      </c>
      <c r="AA41" s="201" t="str">
        <f>BaseDeCalcul!AE47</f>
        <v>NA</v>
      </c>
      <c r="AB41" s="193" t="str">
        <f t="shared" si="0"/>
        <v/>
      </c>
    </row>
    <row r="42" spans="1:28" ht="45" customHeight="1">
      <c r="A42">
        <v>4</v>
      </c>
      <c r="B42" s="71" t="str">
        <f>Criteres!B42</f>
        <v>Tableaux</v>
      </c>
      <c r="C42" s="195">
        <f>BaseDeCalcul!AA48</f>
        <v>39</v>
      </c>
      <c r="D42" s="195" t="str">
        <f>BaseDeCalcul!B48</f>
        <v>5.3</v>
      </c>
      <c r="E42" s="72" t="str">
        <f>Criteres!E42</f>
        <v>Pour chaque tableau de mise en forme, le contenu linéarisé reste-t-il compréhensible (hors cas particuliers) ?</v>
      </c>
      <c r="F42" s="70" t="str">
        <f>Criteres!D42</f>
        <v>A</v>
      </c>
      <c r="G42" s="196" t="str">
        <f>IF('P01'!$F42&gt;"",'P01'!$E42&amp;" "&amp;CHAR(10)&amp;'P01'!$F42,'P01'!$E42)</f>
        <v>NA</v>
      </c>
      <c r="H42" s="196" t="str">
        <f>IF('P02'!$F42&gt;"",'P02'!$E42&amp;" "&amp;CHAR(10)&amp;'P02'!$F42,'P02'!$E42)</f>
        <v>NA</v>
      </c>
      <c r="I42" s="196" t="str">
        <f>IF('P03'!$F42&gt;"",'P03'!$E42&amp;" "&amp;CHAR(10)&amp;'P03'!$F42,'P03'!$E42)</f>
        <v>NA</v>
      </c>
      <c r="J42" s="196" t="str">
        <f>IF('P04'!$F42&gt;"",'P04'!$E42&amp;" "&amp;CHAR(10)&amp;'P04'!$F42,'P04'!$E42)</f>
        <v>NA</v>
      </c>
      <c r="K42" s="196" t="str">
        <f>IF('P05'!$F42&gt;"",'P05'!$E42&amp;" "&amp;CHAR(10)&amp;'P05'!$F42,'P05'!$E42)</f>
        <v>NA</v>
      </c>
      <c r="L42" s="196" t="str">
        <f>IF('P06'!$F42&gt;"",'P06'!$E42&amp;" "&amp;CHAR(10)&amp;'P06'!$F42,'P06'!$E42)</f>
        <v>NA</v>
      </c>
      <c r="M42" s="196" t="str">
        <f>IF('P07'!$F42&gt;"",'P07'!$E42&amp;" "&amp;CHAR(10)&amp;'P07'!$F42,'P07'!$E42)</f>
        <v>NA</v>
      </c>
      <c r="N42" s="196" t="str">
        <f>IF('P08'!$F42&gt;"",'P08'!$E42&amp;" "&amp;CHAR(10)&amp;'P08'!$F42,'P08'!$E42)</f>
        <v>NA</v>
      </c>
      <c r="O42" s="196" t="str">
        <f>IF('P09'!$F42&gt;"",'P09'!$E42&amp;" "&amp;CHAR(10)&amp;'P09'!$F42,'P09'!$E42)</f>
        <v>NA</v>
      </c>
      <c r="P42" s="196" t="str">
        <f>IF('P10'!$F42&gt;"",'P10'!$E42&amp;" "&amp;CHAR(10)&amp;'P10'!$F42,'P10'!$E42)</f>
        <v>NA</v>
      </c>
      <c r="Q42" s="196" t="str">
        <f>IF('P11'!$F42&gt;"",'P11'!$E42&amp;" "&amp;CHAR(10)&amp;'P11'!$F42,'P11'!$E42)</f>
        <v>NA</v>
      </c>
      <c r="R42" s="196" t="str">
        <f>IF('P12'!$F42&gt;"",'P12'!$E42&amp;" "&amp;CHAR(10)&amp;'P12'!$F42,'P12'!$E42)</f>
        <v>NA</v>
      </c>
      <c r="S42" s="196" t="str">
        <f>IF('P13'!$F42&gt;"",'P13'!$E42&amp;" "&amp;CHAR(10)&amp;'P13'!$F42,'P13'!$E42)</f>
        <v>NA</v>
      </c>
      <c r="T42" s="196" t="str">
        <f>IF('P14'!$F42&gt;"",'P14'!$E42&amp;" "&amp;CHAR(10)&amp;'P14'!$F42,'P14'!$E42)</f>
        <v>NA</v>
      </c>
      <c r="U42" s="196" t="str">
        <f>IF('P15'!$F42&gt;"",'P15'!$E42&amp;" "&amp;CHAR(10)&amp;'P15'!$F42,'P15'!$E42)</f>
        <v>NA</v>
      </c>
      <c r="V42" s="196" t="str">
        <f>IF('P16'!$F42&gt;"",'P16'!$E42&amp;" "&amp;CHAR(10)&amp;'P16'!$F42,'P16'!$E42)</f>
        <v>NT</v>
      </c>
      <c r="W42" s="196" t="str">
        <f>IF('P17'!$F42&gt;"",'P17'!$E42&amp;" "&amp;CHAR(10)&amp;'P17'!$F42,'P17'!$E42)</f>
        <v>NT</v>
      </c>
      <c r="X42" s="196" t="str">
        <f>IF('P18'!$F42&gt;"",'P18'!$E42&amp;" "&amp;CHAR(10)&amp;'P18'!$F42,'P18'!$E42)</f>
        <v>NT</v>
      </c>
      <c r="Y42" s="196" t="str">
        <f>IF('P19'!$F42&gt;"",'P19'!$E42&amp;" "&amp;CHAR(10)&amp;'P19'!$F42,'P19'!$E42)</f>
        <v>NT</v>
      </c>
      <c r="Z42" s="198" t="str">
        <f>IF('P20'!$F42&gt;"",'P20'!$E42&amp;" "&amp;CHAR(10)&amp;'P20'!$F42,'P20'!$E42)</f>
        <v>NT</v>
      </c>
      <c r="AA42" s="201" t="str">
        <f>BaseDeCalcul!AE48</f>
        <v>NA</v>
      </c>
      <c r="AB42" s="193" t="str">
        <f t="shared" si="0"/>
        <v/>
      </c>
    </row>
    <row r="43" spans="1:28" ht="45" customHeight="1">
      <c r="A43">
        <v>5</v>
      </c>
      <c r="B43" s="71" t="str">
        <f>Criteres!B43</f>
        <v>Tableaux</v>
      </c>
      <c r="C43" s="195">
        <f>BaseDeCalcul!AA49</f>
        <v>40</v>
      </c>
      <c r="D43" s="195" t="str">
        <f>BaseDeCalcul!B49</f>
        <v>5.4</v>
      </c>
      <c r="E43" s="72" t="str">
        <f>Criteres!E43</f>
        <v>Pour chaque tableau de données ayant un titre, le titre est-il correctement associé au tableau de données ?</v>
      </c>
      <c r="F43" s="70" t="str">
        <f>Criteres!D43</f>
        <v>A</v>
      </c>
      <c r="G43" s="196" t="str">
        <f>IF('P01'!$F43&gt;"",'P01'!$E43&amp;" "&amp;CHAR(10)&amp;'P01'!$F43,'P01'!$E43)</f>
        <v>NA</v>
      </c>
      <c r="H43" s="196" t="str">
        <f>IF('P02'!$F43&gt;"",'P02'!$E43&amp;" "&amp;CHAR(10)&amp;'P02'!$F43,'P02'!$E43)</f>
        <v>NA</v>
      </c>
      <c r="I43" s="196" t="str">
        <f>IF('P03'!$F43&gt;"",'P03'!$E43&amp;" "&amp;CHAR(10)&amp;'P03'!$F43,'P03'!$E43)</f>
        <v>NA</v>
      </c>
      <c r="J43" s="196" t="str">
        <f>IF('P04'!$F43&gt;"",'P04'!$E43&amp;" "&amp;CHAR(10)&amp;'P04'!$F43,'P04'!$E43)</f>
        <v>NA</v>
      </c>
      <c r="K43" s="196" t="str">
        <f>IF('P05'!$F43&gt;"",'P05'!$E43&amp;" "&amp;CHAR(10)&amp;'P05'!$F43,'P05'!$E43)</f>
        <v>NA</v>
      </c>
      <c r="L43" s="196" t="str">
        <f>IF('P06'!$F43&gt;"",'P06'!$E43&amp;" "&amp;CHAR(10)&amp;'P06'!$F43,'P06'!$E43)</f>
        <v>NA</v>
      </c>
      <c r="M43" s="196" t="str">
        <f>IF('P07'!$F43&gt;"",'P07'!$E43&amp;" "&amp;CHAR(10)&amp;'P07'!$F43,'P07'!$E43)</f>
        <v>NA</v>
      </c>
      <c r="N43" s="196" t="str">
        <f>IF('P08'!$F43&gt;"",'P08'!$E43&amp;" "&amp;CHAR(10)&amp;'P08'!$F43,'P08'!$E43)</f>
        <v>NA</v>
      </c>
      <c r="O43" s="196" t="str">
        <f>IF('P09'!$F43&gt;"",'P09'!$E43&amp;" "&amp;CHAR(10)&amp;'P09'!$F43,'P09'!$E43)</f>
        <v>NA</v>
      </c>
      <c r="P43" s="196" t="str">
        <f>IF('P10'!$F43&gt;"",'P10'!$E43&amp;" "&amp;CHAR(10)&amp;'P10'!$F43,'P10'!$E43)</f>
        <v>NA</v>
      </c>
      <c r="Q43" s="196" t="str">
        <f>IF('P11'!$F43&gt;"",'P11'!$E43&amp;" "&amp;CHAR(10)&amp;'P11'!$F43,'P11'!$E43)</f>
        <v>NA</v>
      </c>
      <c r="R43" s="196" t="str">
        <f>IF('P12'!$F43&gt;"",'P12'!$E43&amp;" "&amp;CHAR(10)&amp;'P12'!$F43,'P12'!$E43)</f>
        <v>NA</v>
      </c>
      <c r="S43" s="196" t="str">
        <f>IF('P13'!$F43&gt;"",'P13'!$E43&amp;" "&amp;CHAR(10)&amp;'P13'!$F43,'P13'!$E43)</f>
        <v>NA</v>
      </c>
      <c r="T43" s="196" t="str">
        <f>IF('P14'!$F43&gt;"",'P14'!$E43&amp;" "&amp;CHAR(10)&amp;'P14'!$F43,'P14'!$E43)</f>
        <v>NA</v>
      </c>
      <c r="U43" s="196" t="str">
        <f>IF('P15'!$F43&gt;"",'P15'!$E43&amp;" "&amp;CHAR(10)&amp;'P15'!$F43,'P15'!$E43)</f>
        <v>NA</v>
      </c>
      <c r="V43" s="196" t="str">
        <f>IF('P16'!$F43&gt;"",'P16'!$E43&amp;" "&amp;CHAR(10)&amp;'P16'!$F43,'P16'!$E43)</f>
        <v>NT</v>
      </c>
      <c r="W43" s="196" t="str">
        <f>IF('P17'!$F43&gt;"",'P17'!$E43&amp;" "&amp;CHAR(10)&amp;'P17'!$F43,'P17'!$E43)</f>
        <v>NT</v>
      </c>
      <c r="X43" s="196" t="str">
        <f>IF('P18'!$F43&gt;"",'P18'!$E43&amp;" "&amp;CHAR(10)&amp;'P18'!$F43,'P18'!$E43)</f>
        <v>NT</v>
      </c>
      <c r="Y43" s="196" t="str">
        <f>IF('P19'!$F43&gt;"",'P19'!$E43&amp;" "&amp;CHAR(10)&amp;'P19'!$F43,'P19'!$E43)</f>
        <v>NT</v>
      </c>
      <c r="Z43" s="198" t="str">
        <f>IF('P20'!$F43&gt;"",'P20'!$E43&amp;" "&amp;CHAR(10)&amp;'P20'!$F43,'P20'!$E43)</f>
        <v>NT</v>
      </c>
      <c r="AA43" s="201" t="str">
        <f>BaseDeCalcul!AE49</f>
        <v>NA</v>
      </c>
      <c r="AB43" s="193" t="str">
        <f t="shared" si="0"/>
        <v/>
      </c>
    </row>
    <row r="44" spans="1:28" ht="45" customHeight="1">
      <c r="A44">
        <v>5</v>
      </c>
      <c r="B44" s="71" t="str">
        <f>Criteres!B44</f>
        <v>Tableaux</v>
      </c>
      <c r="C44" s="195">
        <f>BaseDeCalcul!AA50</f>
        <v>41</v>
      </c>
      <c r="D44" s="195" t="str">
        <f>BaseDeCalcul!B50</f>
        <v>5.5</v>
      </c>
      <c r="E44" s="72" t="str">
        <f>Criteres!E44</f>
        <v>Pour chaque tableau de données ayant un titre, celui-ci est-il pertinent ?</v>
      </c>
      <c r="F44" s="70" t="str">
        <f>Criteres!D44</f>
        <v>A</v>
      </c>
      <c r="G44" s="196" t="str">
        <f>IF('P01'!$F44&gt;"",'P01'!$E44&amp;" "&amp;CHAR(10)&amp;'P01'!$F44,'P01'!$E44)</f>
        <v>NA</v>
      </c>
      <c r="H44" s="196" t="str">
        <f>IF('P02'!$F44&gt;"",'P02'!$E44&amp;" "&amp;CHAR(10)&amp;'P02'!$F44,'P02'!$E44)</f>
        <v>NA</v>
      </c>
      <c r="I44" s="196" t="str">
        <f>IF('P03'!$F44&gt;"",'P03'!$E44&amp;" "&amp;CHAR(10)&amp;'P03'!$F44,'P03'!$E44)</f>
        <v>NA</v>
      </c>
      <c r="J44" s="196" t="str">
        <f>IF('P04'!$F44&gt;"",'P04'!$E44&amp;" "&amp;CHAR(10)&amp;'P04'!$F44,'P04'!$E44)</f>
        <v>NA</v>
      </c>
      <c r="K44" s="196" t="str">
        <f>IF('P05'!$F44&gt;"",'P05'!$E44&amp;" "&amp;CHAR(10)&amp;'P05'!$F44,'P05'!$E44)</f>
        <v>NA</v>
      </c>
      <c r="L44" s="196" t="str">
        <f>IF('P06'!$F44&gt;"",'P06'!$E44&amp;" "&amp;CHAR(10)&amp;'P06'!$F44,'P06'!$E44)</f>
        <v>NA</v>
      </c>
      <c r="M44" s="196" t="str">
        <f>IF('P07'!$F44&gt;"",'P07'!$E44&amp;" "&amp;CHAR(10)&amp;'P07'!$F44,'P07'!$E44)</f>
        <v>NA</v>
      </c>
      <c r="N44" s="196" t="str">
        <f>IF('P08'!$F44&gt;"",'P08'!$E44&amp;" "&amp;CHAR(10)&amp;'P08'!$F44,'P08'!$E44)</f>
        <v>NA</v>
      </c>
      <c r="O44" s="196" t="str">
        <f>IF('P09'!$F44&gt;"",'P09'!$E44&amp;" "&amp;CHAR(10)&amp;'P09'!$F44,'P09'!$E44)</f>
        <v>NA</v>
      </c>
      <c r="P44" s="196" t="str">
        <f>IF('P10'!$F44&gt;"",'P10'!$E44&amp;" "&amp;CHAR(10)&amp;'P10'!$F44,'P10'!$E44)</f>
        <v>NA</v>
      </c>
      <c r="Q44" s="196" t="str">
        <f>IF('P11'!$F44&gt;"",'P11'!$E44&amp;" "&amp;CHAR(10)&amp;'P11'!$F44,'P11'!$E44)</f>
        <v>NA</v>
      </c>
      <c r="R44" s="196" t="str">
        <f>IF('P12'!$F44&gt;"",'P12'!$E44&amp;" "&amp;CHAR(10)&amp;'P12'!$F44,'P12'!$E44)</f>
        <v>NA</v>
      </c>
      <c r="S44" s="196" t="str">
        <f>IF('P13'!$F44&gt;"",'P13'!$E44&amp;" "&amp;CHAR(10)&amp;'P13'!$F44,'P13'!$E44)</f>
        <v>NA</v>
      </c>
      <c r="T44" s="196" t="str">
        <f>IF('P14'!$F44&gt;"",'P14'!$E44&amp;" "&amp;CHAR(10)&amp;'P14'!$F44,'P14'!$E44)</f>
        <v>NA</v>
      </c>
      <c r="U44" s="196" t="str">
        <f>IF('P15'!$F44&gt;"",'P15'!$E44&amp;" "&amp;CHAR(10)&amp;'P15'!$F44,'P15'!$E44)</f>
        <v>NA</v>
      </c>
      <c r="V44" s="196" t="str">
        <f>IF('P16'!$F44&gt;"",'P16'!$E44&amp;" "&amp;CHAR(10)&amp;'P16'!$F44,'P16'!$E44)</f>
        <v>NT</v>
      </c>
      <c r="W44" s="196" t="str">
        <f>IF('P17'!$F44&gt;"",'P17'!$E44&amp;" "&amp;CHAR(10)&amp;'P17'!$F44,'P17'!$E44)</f>
        <v>NT</v>
      </c>
      <c r="X44" s="196" t="str">
        <f>IF('P18'!$F44&gt;"",'P18'!$E44&amp;" "&amp;CHAR(10)&amp;'P18'!$F44,'P18'!$E44)</f>
        <v>NT</v>
      </c>
      <c r="Y44" s="196" t="str">
        <f>IF('P19'!$F44&gt;"",'P19'!$E44&amp;" "&amp;CHAR(10)&amp;'P19'!$F44,'P19'!$E44)</f>
        <v>NT</v>
      </c>
      <c r="Z44" s="198" t="str">
        <f>IF('P20'!$F44&gt;"",'P20'!$E44&amp;" "&amp;CHAR(10)&amp;'P20'!$F44,'P20'!$E44)</f>
        <v>NT</v>
      </c>
      <c r="AA44" s="201" t="str">
        <f>BaseDeCalcul!AE50</f>
        <v>NA</v>
      </c>
      <c r="AB44" s="193" t="str">
        <f t="shared" si="0"/>
        <v/>
      </c>
    </row>
    <row r="45" spans="1:28" ht="45" customHeight="1">
      <c r="A45">
        <v>5</v>
      </c>
      <c r="B45" s="71" t="str">
        <f>Criteres!B45</f>
        <v>Tableaux</v>
      </c>
      <c r="C45" s="195">
        <f>BaseDeCalcul!AA51</f>
        <v>42</v>
      </c>
      <c r="D45" s="195" t="str">
        <f>BaseDeCalcul!B51</f>
        <v>5.6</v>
      </c>
      <c r="E45" s="72" t="str">
        <f>Criteres!E45</f>
        <v>Pour chaque tableau de données, chaque en-tête de colonnes et chaque en-tête de lignes sont-ils correctement déclarés ?</v>
      </c>
      <c r="F45" s="70" t="str">
        <f>Criteres!D45</f>
        <v>A</v>
      </c>
      <c r="G45" s="196" t="str">
        <f>IF('P01'!$F45&gt;"",'P01'!$E45&amp;" "&amp;CHAR(10)&amp;'P01'!$F45,'P01'!$E45)</f>
        <v>NA</v>
      </c>
      <c r="H45" s="196" t="str">
        <f>IF('P02'!$F45&gt;"",'P02'!$E45&amp;" "&amp;CHAR(10)&amp;'P02'!$F45,'P02'!$E45)</f>
        <v>NA</v>
      </c>
      <c r="I45" s="196" t="str">
        <f>IF('P03'!$F45&gt;"",'P03'!$E45&amp;" "&amp;CHAR(10)&amp;'P03'!$F45,'P03'!$E45)</f>
        <v>NA</v>
      </c>
      <c r="J45" s="196" t="str">
        <f>IF('P04'!$F45&gt;"",'P04'!$E45&amp;" "&amp;CHAR(10)&amp;'P04'!$F45,'P04'!$E45)</f>
        <v>NA</v>
      </c>
      <c r="K45" s="196" t="str">
        <f>IF('P05'!$F45&gt;"",'P05'!$E45&amp;" "&amp;CHAR(10)&amp;'P05'!$F45,'P05'!$E45)</f>
        <v>NA</v>
      </c>
      <c r="L45" s="196" t="str">
        <f>IF('P06'!$F45&gt;"",'P06'!$E45&amp;" "&amp;CHAR(10)&amp;'P06'!$F45,'P06'!$E45)</f>
        <v>NA</v>
      </c>
      <c r="M45" s="196" t="str">
        <f>IF('P07'!$F45&gt;"",'P07'!$E45&amp;" "&amp;CHAR(10)&amp;'P07'!$F45,'P07'!$E45)</f>
        <v>NA</v>
      </c>
      <c r="N45" s="196" t="str">
        <f>IF('P08'!$F45&gt;"",'P08'!$E45&amp;" "&amp;CHAR(10)&amp;'P08'!$F45,'P08'!$E45)</f>
        <v>NA</v>
      </c>
      <c r="O45" s="196" t="str">
        <f>IF('P09'!$F45&gt;"",'P09'!$E45&amp;" "&amp;CHAR(10)&amp;'P09'!$F45,'P09'!$E45)</f>
        <v>NA</v>
      </c>
      <c r="P45" s="196" t="str">
        <f>IF('P10'!$F45&gt;"",'P10'!$E45&amp;" "&amp;CHAR(10)&amp;'P10'!$F45,'P10'!$E45)</f>
        <v>NA</v>
      </c>
      <c r="Q45" s="196" t="str">
        <f>IF('P11'!$F45&gt;"",'P11'!$E45&amp;" "&amp;CHAR(10)&amp;'P11'!$F45,'P11'!$E45)</f>
        <v>NA</v>
      </c>
      <c r="R45" s="196" t="str">
        <f>IF('P12'!$F45&gt;"",'P12'!$E45&amp;" "&amp;CHAR(10)&amp;'P12'!$F45,'P12'!$E45)</f>
        <v>NA</v>
      </c>
      <c r="S45" s="196" t="str">
        <f>IF('P13'!$F45&gt;"",'P13'!$E45&amp;" "&amp;CHAR(10)&amp;'P13'!$F45,'P13'!$E45)</f>
        <v>NA</v>
      </c>
      <c r="T45" s="196" t="str">
        <f>IF('P14'!$F45&gt;"",'P14'!$E45&amp;" "&amp;CHAR(10)&amp;'P14'!$F45,'P14'!$E45)</f>
        <v>NA</v>
      </c>
      <c r="U45" s="196" t="str">
        <f>IF('P15'!$F45&gt;"",'P15'!$E45&amp;" "&amp;CHAR(10)&amp;'P15'!$F45,'P15'!$E45)</f>
        <v>NA</v>
      </c>
      <c r="V45" s="196" t="str">
        <f>IF('P16'!$F45&gt;"",'P16'!$E45&amp;" "&amp;CHAR(10)&amp;'P16'!$F45,'P16'!$E45)</f>
        <v>NT</v>
      </c>
      <c r="W45" s="196" t="str">
        <f>IF('P17'!$F45&gt;"",'P17'!$E45&amp;" "&amp;CHAR(10)&amp;'P17'!$F45,'P17'!$E45)</f>
        <v>NT</v>
      </c>
      <c r="X45" s="196" t="str">
        <f>IF('P18'!$F45&gt;"",'P18'!$E45&amp;" "&amp;CHAR(10)&amp;'P18'!$F45,'P18'!$E45)</f>
        <v>NT</v>
      </c>
      <c r="Y45" s="196" t="str">
        <f>IF('P19'!$F45&gt;"",'P19'!$E45&amp;" "&amp;CHAR(10)&amp;'P19'!$F45,'P19'!$E45)</f>
        <v>NT</v>
      </c>
      <c r="Z45" s="198" t="str">
        <f>IF('P20'!$F45&gt;"",'P20'!$E45&amp;" "&amp;CHAR(10)&amp;'P20'!$F45,'P20'!$E45)</f>
        <v>NT</v>
      </c>
      <c r="AA45" s="201" t="str">
        <f>BaseDeCalcul!AE51</f>
        <v>NA</v>
      </c>
      <c r="AB45" s="193" t="str">
        <f t="shared" si="0"/>
        <v/>
      </c>
    </row>
    <row r="46" spans="1:28" ht="45" customHeight="1">
      <c r="A46">
        <v>5</v>
      </c>
      <c r="B46" s="71" t="str">
        <f>Criteres!B46</f>
        <v>Tableaux</v>
      </c>
      <c r="C46" s="195">
        <f>BaseDeCalcul!AA52</f>
        <v>43</v>
      </c>
      <c r="D46" s="195" t="str">
        <f>BaseDeCalcul!B52</f>
        <v>5.7</v>
      </c>
      <c r="E46" s="72" t="str">
        <f>Criteres!E46</f>
        <v>Pour chaque tableau de données, la technique appropriée permettant d'associer chaque cellule avec ses en-têtes est-elle utilisée (hors cas particuliers) ?</v>
      </c>
      <c r="F46" s="70" t="str">
        <f>Criteres!D46</f>
        <v>A</v>
      </c>
      <c r="G46" s="196" t="str">
        <f>IF('P01'!$F46&gt;"",'P01'!$E46&amp;" "&amp;CHAR(10)&amp;'P01'!$F46,'P01'!$E46)</f>
        <v>NA</v>
      </c>
      <c r="H46" s="196" t="str">
        <f>IF('P02'!$F46&gt;"",'P02'!$E46&amp;" "&amp;CHAR(10)&amp;'P02'!$F46,'P02'!$E46)</f>
        <v>NA</v>
      </c>
      <c r="I46" s="196" t="str">
        <f>IF('P03'!$F46&gt;"",'P03'!$E46&amp;" "&amp;CHAR(10)&amp;'P03'!$F46,'P03'!$E46)</f>
        <v>NA</v>
      </c>
      <c r="J46" s="196" t="str">
        <f>IF('P04'!$F46&gt;"",'P04'!$E46&amp;" "&amp;CHAR(10)&amp;'P04'!$F46,'P04'!$E46)</f>
        <v>NA</v>
      </c>
      <c r="K46" s="196" t="str">
        <f>IF('P05'!$F46&gt;"",'P05'!$E46&amp;" "&amp;CHAR(10)&amp;'P05'!$F46,'P05'!$E46)</f>
        <v>NA</v>
      </c>
      <c r="L46" s="196" t="str">
        <f>IF('P06'!$F46&gt;"",'P06'!$E46&amp;" "&amp;CHAR(10)&amp;'P06'!$F46,'P06'!$E46)</f>
        <v>NA</v>
      </c>
      <c r="M46" s="196" t="str">
        <f>IF('P07'!$F46&gt;"",'P07'!$E46&amp;" "&amp;CHAR(10)&amp;'P07'!$F46,'P07'!$E46)</f>
        <v>NA</v>
      </c>
      <c r="N46" s="196" t="str">
        <f>IF('P08'!$F46&gt;"",'P08'!$E46&amp;" "&amp;CHAR(10)&amp;'P08'!$F46,'P08'!$E46)</f>
        <v>NA</v>
      </c>
      <c r="O46" s="196" t="str">
        <f>IF('P09'!$F46&gt;"",'P09'!$E46&amp;" "&amp;CHAR(10)&amp;'P09'!$F46,'P09'!$E46)</f>
        <v>NA</v>
      </c>
      <c r="P46" s="196" t="str">
        <f>IF('P10'!$F46&gt;"",'P10'!$E46&amp;" "&amp;CHAR(10)&amp;'P10'!$F46,'P10'!$E46)</f>
        <v>NA</v>
      </c>
      <c r="Q46" s="196" t="str">
        <f>IF('P11'!$F46&gt;"",'P11'!$E46&amp;" "&amp;CHAR(10)&amp;'P11'!$F46,'P11'!$E46)</f>
        <v>NA</v>
      </c>
      <c r="R46" s="196" t="str">
        <f>IF('P12'!$F46&gt;"",'P12'!$E46&amp;" "&amp;CHAR(10)&amp;'P12'!$F46,'P12'!$E46)</f>
        <v>NA</v>
      </c>
      <c r="S46" s="196" t="str">
        <f>IF('P13'!$F46&gt;"",'P13'!$E46&amp;" "&amp;CHAR(10)&amp;'P13'!$F46,'P13'!$E46)</f>
        <v>NA</v>
      </c>
      <c r="T46" s="196" t="str">
        <f>IF('P14'!$F46&gt;"",'P14'!$E46&amp;" "&amp;CHAR(10)&amp;'P14'!$F46,'P14'!$E46)</f>
        <v>NA</v>
      </c>
      <c r="U46" s="196" t="str">
        <f>IF('P15'!$F46&gt;"",'P15'!$E46&amp;" "&amp;CHAR(10)&amp;'P15'!$F46,'P15'!$E46)</f>
        <v>NA</v>
      </c>
      <c r="V46" s="196" t="str">
        <f>IF('P16'!$F46&gt;"",'P16'!$E46&amp;" "&amp;CHAR(10)&amp;'P16'!$F46,'P16'!$E46)</f>
        <v>NT</v>
      </c>
      <c r="W46" s="196" t="str">
        <f>IF('P17'!$F46&gt;"",'P17'!$E46&amp;" "&amp;CHAR(10)&amp;'P17'!$F46,'P17'!$E46)</f>
        <v>NT</v>
      </c>
      <c r="X46" s="196" t="str">
        <f>IF('P18'!$F46&gt;"",'P18'!$E46&amp;" "&amp;CHAR(10)&amp;'P18'!$F46,'P18'!$E46)</f>
        <v>NT</v>
      </c>
      <c r="Y46" s="196" t="str">
        <f>IF('P19'!$F46&gt;"",'P19'!$E46&amp;" "&amp;CHAR(10)&amp;'P19'!$F46,'P19'!$E46)</f>
        <v>NT</v>
      </c>
      <c r="Z46" s="198" t="str">
        <f>IF('P20'!$F46&gt;"",'P20'!$E46&amp;" "&amp;CHAR(10)&amp;'P20'!$F46,'P20'!$E46)</f>
        <v>NT</v>
      </c>
      <c r="AA46" s="201" t="str">
        <f>BaseDeCalcul!AE52</f>
        <v>NA</v>
      </c>
      <c r="AB46" s="193" t="str">
        <f t="shared" si="0"/>
        <v/>
      </c>
    </row>
    <row r="47" spans="1:28" ht="45" customHeight="1">
      <c r="A47">
        <v>5</v>
      </c>
      <c r="B47" s="71" t="str">
        <f>Criteres!B47</f>
        <v>Tableaux</v>
      </c>
      <c r="C47" s="195">
        <f>BaseDeCalcul!AA53</f>
        <v>44</v>
      </c>
      <c r="D47" s="195" t="str">
        <f>BaseDeCalcul!B53</f>
        <v>5.8</v>
      </c>
      <c r="E47" s="72" t="str">
        <f>Criteres!E47</f>
        <v>Chaque tableau de mise en forme ne doit pas utiliser d'éléments propres aux tableaux de données. Cette règle est-elle respectée ?</v>
      </c>
      <c r="F47" s="70" t="str">
        <f>Criteres!D47</f>
        <v>A</v>
      </c>
      <c r="G47" s="196" t="str">
        <f>IF('P01'!$F47&gt;"",'P01'!$E47&amp;" "&amp;CHAR(10)&amp;'P01'!$F47,'P01'!$E47)</f>
        <v>NA</v>
      </c>
      <c r="H47" s="196" t="str">
        <f>IF('P02'!$F47&gt;"",'P02'!$E47&amp;" "&amp;CHAR(10)&amp;'P02'!$F47,'P02'!$E47)</f>
        <v>NA</v>
      </c>
      <c r="I47" s="196" t="str">
        <f>IF('P03'!$F47&gt;"",'P03'!$E47&amp;" "&amp;CHAR(10)&amp;'P03'!$F47,'P03'!$E47)</f>
        <v>NA</v>
      </c>
      <c r="J47" s="196" t="str">
        <f>IF('P04'!$F47&gt;"",'P04'!$E47&amp;" "&amp;CHAR(10)&amp;'P04'!$F47,'P04'!$E47)</f>
        <v>NA</v>
      </c>
      <c r="K47" s="196" t="str">
        <f>IF('P05'!$F47&gt;"",'P05'!$E47&amp;" "&amp;CHAR(10)&amp;'P05'!$F47,'P05'!$E47)</f>
        <v>NA</v>
      </c>
      <c r="L47" s="196" t="str">
        <f>IF('P06'!$F47&gt;"",'P06'!$E47&amp;" "&amp;CHAR(10)&amp;'P06'!$F47,'P06'!$E47)</f>
        <v>NA</v>
      </c>
      <c r="M47" s="196" t="str">
        <f>IF('P07'!$F47&gt;"",'P07'!$E47&amp;" "&amp;CHAR(10)&amp;'P07'!$F47,'P07'!$E47)</f>
        <v>NA</v>
      </c>
      <c r="N47" s="196" t="str">
        <f>IF('P08'!$F47&gt;"",'P08'!$E47&amp;" "&amp;CHAR(10)&amp;'P08'!$F47,'P08'!$E47)</f>
        <v>NA</v>
      </c>
      <c r="O47" s="196" t="str">
        <f>IF('P09'!$F47&gt;"",'P09'!$E47&amp;" "&amp;CHAR(10)&amp;'P09'!$F47,'P09'!$E47)</f>
        <v>NA</v>
      </c>
      <c r="P47" s="196" t="str">
        <f>IF('P10'!$F47&gt;"",'P10'!$E47&amp;" "&amp;CHAR(10)&amp;'P10'!$F47,'P10'!$E47)</f>
        <v>NA</v>
      </c>
      <c r="Q47" s="196" t="str">
        <f>IF('P11'!$F47&gt;"",'P11'!$E47&amp;" "&amp;CHAR(10)&amp;'P11'!$F47,'P11'!$E47)</f>
        <v>NA</v>
      </c>
      <c r="R47" s="196" t="str">
        <f>IF('P12'!$F47&gt;"",'P12'!$E47&amp;" "&amp;CHAR(10)&amp;'P12'!$F47,'P12'!$E47)</f>
        <v>NA</v>
      </c>
      <c r="S47" s="196" t="str">
        <f>IF('P13'!$F47&gt;"",'P13'!$E47&amp;" "&amp;CHAR(10)&amp;'P13'!$F47,'P13'!$E47)</f>
        <v>NA</v>
      </c>
      <c r="T47" s="196" t="str">
        <f>IF('P14'!$F47&gt;"",'P14'!$E47&amp;" "&amp;CHAR(10)&amp;'P14'!$F47,'P14'!$E47)</f>
        <v>NA</v>
      </c>
      <c r="U47" s="196" t="str">
        <f>IF('P15'!$F47&gt;"",'P15'!$E47&amp;" "&amp;CHAR(10)&amp;'P15'!$F47,'P15'!$E47)</f>
        <v>NA</v>
      </c>
      <c r="V47" s="196" t="str">
        <f>IF('P16'!$F47&gt;"",'P16'!$E47&amp;" "&amp;CHAR(10)&amp;'P16'!$F47,'P16'!$E47)</f>
        <v>NT</v>
      </c>
      <c r="W47" s="196" t="str">
        <f>IF('P17'!$F47&gt;"",'P17'!$E47&amp;" "&amp;CHAR(10)&amp;'P17'!$F47,'P17'!$E47)</f>
        <v>NT</v>
      </c>
      <c r="X47" s="196" t="str">
        <f>IF('P18'!$F47&gt;"",'P18'!$E47&amp;" "&amp;CHAR(10)&amp;'P18'!$F47,'P18'!$E47)</f>
        <v>NT</v>
      </c>
      <c r="Y47" s="196" t="str">
        <f>IF('P19'!$F47&gt;"",'P19'!$E47&amp;" "&amp;CHAR(10)&amp;'P19'!$F47,'P19'!$E47)</f>
        <v>NT</v>
      </c>
      <c r="Z47" s="198" t="str">
        <f>IF('P20'!$F47&gt;"",'P20'!$E47&amp;" "&amp;CHAR(10)&amp;'P20'!$F47,'P20'!$E47)</f>
        <v>NT</v>
      </c>
      <c r="AA47" s="201" t="str">
        <f>BaseDeCalcul!AE53</f>
        <v>NA</v>
      </c>
      <c r="AB47" s="193" t="str">
        <f t="shared" si="0"/>
        <v/>
      </c>
    </row>
    <row r="48" spans="1:28" ht="45" customHeight="1">
      <c r="A48">
        <v>5</v>
      </c>
      <c r="B48" s="71" t="str">
        <f>Criteres!B48</f>
        <v>Liens</v>
      </c>
      <c r="C48" s="195">
        <f>BaseDeCalcul!AA54</f>
        <v>45</v>
      </c>
      <c r="D48" s="195" t="str">
        <f>BaseDeCalcul!B54</f>
        <v>6.1</v>
      </c>
      <c r="E48" s="72" t="str">
        <f>Criteres!E48</f>
        <v>Chaque lien est-il explicite (hors cas particuliers) ?</v>
      </c>
      <c r="F48" s="70" t="str">
        <f>Criteres!D48</f>
        <v>A</v>
      </c>
      <c r="G48" s="196" t="str">
        <f>IF('P01'!$F48&gt;"",'P01'!$E48&amp;" "&amp;CHAR(10)&amp;'P01'!$F48,'P01'!$E48)</f>
        <v>NC 
[1]</v>
      </c>
      <c r="H48" s="196" t="str">
        <f>IF('P02'!$F48&gt;"",'P02'!$E48&amp;" "&amp;CHAR(10)&amp;'P02'!$F48,'P02'!$E48)</f>
        <v>C 
[1]</v>
      </c>
      <c r="I48" s="196" t="str">
        <f>IF('P03'!$F48&gt;"",'P03'!$E48&amp;" "&amp;CHAR(10)&amp;'P03'!$F48,'P03'!$E48)</f>
        <v>C 
[1]</v>
      </c>
      <c r="J48" s="196" t="str">
        <f>IF('P04'!$F48&gt;"",'P04'!$E48&amp;" "&amp;CHAR(10)&amp;'P04'!$F48,'P04'!$E48)</f>
        <v>C 
[1]</v>
      </c>
      <c r="K48" s="196" t="str">
        <f>IF('P05'!$F48&gt;"",'P05'!$E48&amp;" "&amp;CHAR(10)&amp;'P05'!$F48,'P05'!$E48)</f>
        <v>C 
[1]</v>
      </c>
      <c r="L48" s="196" t="str">
        <f>IF('P06'!$F48&gt;"",'P06'!$E48&amp;" "&amp;CHAR(10)&amp;'P06'!$F48,'P06'!$E48)</f>
        <v>C 
[1]</v>
      </c>
      <c r="M48" s="196" t="str">
        <f>IF('P07'!$F48&gt;"",'P07'!$E48&amp;" "&amp;CHAR(10)&amp;'P07'!$F48,'P07'!$E48)</f>
        <v>C 
[1]</v>
      </c>
      <c r="N48" s="196" t="str">
        <f>IF('P08'!$F48&gt;"",'P08'!$E48&amp;" "&amp;CHAR(10)&amp;'P08'!$F48,'P08'!$E48)</f>
        <v>C 
[1]</v>
      </c>
      <c r="O48" s="196" t="str">
        <f>IF('P09'!$F48&gt;"",'P09'!$E48&amp;" "&amp;CHAR(10)&amp;'P09'!$F48,'P09'!$E48)</f>
        <v>C 
[1]</v>
      </c>
      <c r="P48" s="196" t="str">
        <f>IF('P10'!$F48&gt;"",'P10'!$E48&amp;" "&amp;CHAR(10)&amp;'P10'!$F48,'P10'!$E48)</f>
        <v>C 
[1]</v>
      </c>
      <c r="Q48" s="196" t="str">
        <f>IF('P11'!$F48&gt;"",'P11'!$E48&amp;" "&amp;CHAR(10)&amp;'P11'!$F48,'P11'!$E48)</f>
        <v>C 
[1]</v>
      </c>
      <c r="R48" s="196" t="str">
        <f>IF('P12'!$F48&gt;"",'P12'!$E48&amp;" "&amp;CHAR(10)&amp;'P12'!$F48,'P12'!$E48)</f>
        <v>C 
[1]</v>
      </c>
      <c r="S48" s="196" t="str">
        <f>IF('P13'!$F48&gt;"",'P13'!$E48&amp;" "&amp;CHAR(10)&amp;'P13'!$F48,'P13'!$E48)</f>
        <v>C 
[1]</v>
      </c>
      <c r="T48" s="196" t="str">
        <f>IF('P14'!$F48&gt;"",'P14'!$E48&amp;" "&amp;CHAR(10)&amp;'P14'!$F48,'P14'!$E48)</f>
        <v>C 
[1]</v>
      </c>
      <c r="U48" s="196" t="str">
        <f>IF('P15'!$F48&gt;"",'P15'!$E48&amp;" "&amp;CHAR(10)&amp;'P15'!$F48,'P15'!$E48)</f>
        <v>C 
[1]</v>
      </c>
      <c r="V48" s="196" t="str">
        <f>IF('P16'!$F48&gt;"",'P16'!$E48&amp;" "&amp;CHAR(10)&amp;'P16'!$F48,'P16'!$E48)</f>
        <v>NT</v>
      </c>
      <c r="W48" s="196" t="str">
        <f>IF('P17'!$F48&gt;"",'P17'!$E48&amp;" "&amp;CHAR(10)&amp;'P17'!$F48,'P17'!$E48)</f>
        <v>NT</v>
      </c>
      <c r="X48" s="196" t="str">
        <f>IF('P18'!$F48&gt;"",'P18'!$E48&amp;" "&amp;CHAR(10)&amp;'P18'!$F48,'P18'!$E48)</f>
        <v>NT</v>
      </c>
      <c r="Y48" s="196" t="str">
        <f>IF('P19'!$F48&gt;"",'P19'!$E48&amp;" "&amp;CHAR(10)&amp;'P19'!$F48,'P19'!$E48)</f>
        <v>NT</v>
      </c>
      <c r="Z48" s="198" t="str">
        <f>IF('P20'!$F48&gt;"",'P20'!$E48&amp;" "&amp;CHAR(10)&amp;'P20'!$F48,'P20'!$E48)</f>
        <v>NT</v>
      </c>
      <c r="AA48" s="201" t="str">
        <f>BaseDeCalcul!AE54</f>
        <v>NC</v>
      </c>
      <c r="AB48" s="193" t="str">
        <f t="shared" si="0"/>
        <v/>
      </c>
    </row>
    <row r="49" spans="1:28" ht="45" customHeight="1">
      <c r="A49">
        <v>5</v>
      </c>
      <c r="B49" s="71" t="str">
        <f>Criteres!B49</f>
        <v>Liens</v>
      </c>
      <c r="C49" s="195">
        <f>BaseDeCalcul!AA55</f>
        <v>46</v>
      </c>
      <c r="D49" s="195" t="str">
        <f>BaseDeCalcul!B55</f>
        <v>6.2</v>
      </c>
      <c r="E49" s="72" t="str">
        <f>Criteres!E49</f>
        <v>Dans chaque page web, chaque lien, à l'exception des ancres, a-t-il un intitulé ?</v>
      </c>
      <c r="F49" s="70" t="str">
        <f>Criteres!D49</f>
        <v>A</v>
      </c>
      <c r="G49" s="196" t="str">
        <f>IF('P01'!$F49&gt;"",'P01'!$E49&amp;" "&amp;CHAR(10)&amp;'P01'!$F49,'P01'!$E49)</f>
        <v>C</v>
      </c>
      <c r="H49" s="196" t="str">
        <f>IF('P02'!$F49&gt;"",'P02'!$E49&amp;" "&amp;CHAR(10)&amp;'P02'!$F49,'P02'!$E49)</f>
        <v>C</v>
      </c>
      <c r="I49" s="196" t="str">
        <f>IF('P03'!$F49&gt;"",'P03'!$E49&amp;" "&amp;CHAR(10)&amp;'P03'!$F49,'P03'!$E49)</f>
        <v>C</v>
      </c>
      <c r="J49" s="196" t="str">
        <f>IF('P04'!$F49&gt;"",'P04'!$E49&amp;" "&amp;CHAR(10)&amp;'P04'!$F49,'P04'!$E49)</f>
        <v>C</v>
      </c>
      <c r="K49" s="196" t="str">
        <f>IF('P05'!$F49&gt;"",'P05'!$E49&amp;" "&amp;CHAR(10)&amp;'P05'!$F49,'P05'!$E49)</f>
        <v>C</v>
      </c>
      <c r="L49" s="196" t="str">
        <f>IF('P06'!$F49&gt;"",'P06'!$E49&amp;" "&amp;CHAR(10)&amp;'P06'!$F49,'P06'!$E49)</f>
        <v>C</v>
      </c>
      <c r="M49" s="196" t="str">
        <f>IF('P07'!$F49&gt;"",'P07'!$E49&amp;" "&amp;CHAR(10)&amp;'P07'!$F49,'P07'!$E49)</f>
        <v>C</v>
      </c>
      <c r="N49" s="196" t="str">
        <f>IF('P08'!$F49&gt;"",'P08'!$E49&amp;" "&amp;CHAR(10)&amp;'P08'!$F49,'P08'!$E49)</f>
        <v>C</v>
      </c>
      <c r="O49" s="196" t="str">
        <f>IF('P09'!$F49&gt;"",'P09'!$E49&amp;" "&amp;CHAR(10)&amp;'P09'!$F49,'P09'!$E49)</f>
        <v>C</v>
      </c>
      <c r="P49" s="196" t="str">
        <f>IF('P10'!$F49&gt;"",'P10'!$E49&amp;" "&amp;CHAR(10)&amp;'P10'!$F49,'P10'!$E49)</f>
        <v>C</v>
      </c>
      <c r="Q49" s="196" t="str">
        <f>IF('P11'!$F49&gt;"",'P11'!$E49&amp;" "&amp;CHAR(10)&amp;'P11'!$F49,'P11'!$E49)</f>
        <v>C</v>
      </c>
      <c r="R49" s="196" t="str">
        <f>IF('P12'!$F49&gt;"",'P12'!$E49&amp;" "&amp;CHAR(10)&amp;'P12'!$F49,'P12'!$E49)</f>
        <v>C</v>
      </c>
      <c r="S49" s="196" t="str">
        <f>IF('P13'!$F49&gt;"",'P13'!$E49&amp;" "&amp;CHAR(10)&amp;'P13'!$F49,'P13'!$E49)</f>
        <v>C</v>
      </c>
      <c r="T49" s="196" t="str">
        <f>IF('P14'!$F49&gt;"",'P14'!$E49&amp;" "&amp;CHAR(10)&amp;'P14'!$F49,'P14'!$E49)</f>
        <v>C</v>
      </c>
      <c r="U49" s="196" t="str">
        <f>IF('P15'!$F49&gt;"",'P15'!$E49&amp;" "&amp;CHAR(10)&amp;'P15'!$F49,'P15'!$E49)</f>
        <v>C</v>
      </c>
      <c r="V49" s="196" t="str">
        <f>IF('P16'!$F49&gt;"",'P16'!$E49&amp;" "&amp;CHAR(10)&amp;'P16'!$F49,'P16'!$E49)</f>
        <v>NT</v>
      </c>
      <c r="W49" s="196" t="str">
        <f>IF('P17'!$F49&gt;"",'P17'!$E49&amp;" "&amp;CHAR(10)&amp;'P17'!$F49,'P17'!$E49)</f>
        <v>NT</v>
      </c>
      <c r="X49" s="196" t="str">
        <f>IF('P18'!$F49&gt;"",'P18'!$E49&amp;" "&amp;CHAR(10)&amp;'P18'!$F49,'P18'!$E49)</f>
        <v>NT</v>
      </c>
      <c r="Y49" s="196" t="str">
        <f>IF('P19'!$F49&gt;"",'P19'!$E49&amp;" "&amp;CHAR(10)&amp;'P19'!$F49,'P19'!$E49)</f>
        <v>NT</v>
      </c>
      <c r="Z49" s="198" t="str">
        <f>IF('P20'!$F49&gt;"",'P20'!$E49&amp;" "&amp;CHAR(10)&amp;'P20'!$F49,'P20'!$E49)</f>
        <v>NT</v>
      </c>
      <c r="AA49" s="201" t="str">
        <f>BaseDeCalcul!AE55</f>
        <v>C</v>
      </c>
      <c r="AB49" s="193" t="str">
        <f t="shared" si="0"/>
        <v/>
      </c>
    </row>
    <row r="50" spans="1:28" ht="45" hidden="1" customHeight="1">
      <c r="A50">
        <v>5</v>
      </c>
      <c r="B50" s="71" t="str">
        <f>Criteres!B50</f>
        <v>Liens</v>
      </c>
      <c r="C50" s="195">
        <f>BaseDeCalcul!AA56</f>
        <v>47</v>
      </c>
      <c r="D50" s="195" t="str">
        <f>BaseDeCalcul!B56</f>
        <v>6.3</v>
      </c>
      <c r="E50" s="72" t="str">
        <f>Criteres!E50</f>
        <v>Chaque intitulé de lien seul est-il explicite hors contexte (hors cas particuliers) ?</v>
      </c>
      <c r="F50" s="70" t="str">
        <f>Criteres!D50</f>
        <v>AAA</v>
      </c>
      <c r="G50" s="196" t="str">
        <f>IF('P01'!$F50&gt;"",'P01'!$E50&amp;" "&amp;CHAR(10)&amp;'P01'!$F50,'P01'!$E50)</f>
        <v>NT</v>
      </c>
      <c r="H50" s="196" t="str">
        <f>IF('P02'!$F50&gt;"",'P02'!$E50&amp;" "&amp;CHAR(10)&amp;'P02'!$F50,'P02'!$E50)</f>
        <v>NT</v>
      </c>
      <c r="I50" s="196" t="str">
        <f>IF('P03'!$F50&gt;"",'P03'!$E50&amp;" "&amp;CHAR(10)&amp;'P03'!$F50,'P03'!$E50)</f>
        <v>NT</v>
      </c>
      <c r="J50" s="196" t="str">
        <f>IF('P04'!$F50&gt;"",'P04'!$E50&amp;" "&amp;CHAR(10)&amp;'P04'!$F50,'P04'!$E50)</f>
        <v>NT</v>
      </c>
      <c r="K50" s="196" t="str">
        <f>IF('P05'!$F50&gt;"",'P05'!$E50&amp;" "&amp;CHAR(10)&amp;'P05'!$F50,'P05'!$E50)</f>
        <v>NT</v>
      </c>
      <c r="L50" s="196" t="str">
        <f>IF('P06'!$F50&gt;"",'P06'!$E50&amp;" "&amp;CHAR(10)&amp;'P06'!$F50,'P06'!$E50)</f>
        <v>NT</v>
      </c>
      <c r="M50" s="196" t="str">
        <f>IF('P07'!$F50&gt;"",'P07'!$E50&amp;" "&amp;CHAR(10)&amp;'P07'!$F50,'P07'!$E50)</f>
        <v>NT</v>
      </c>
      <c r="N50" s="196" t="str">
        <f>IF('P08'!$F50&gt;"",'P08'!$E50&amp;" "&amp;CHAR(10)&amp;'P08'!$F50,'P08'!$E50)</f>
        <v>NT</v>
      </c>
      <c r="O50" s="196" t="str">
        <f>IF('P09'!$F50&gt;"",'P09'!$E50&amp;" "&amp;CHAR(10)&amp;'P09'!$F50,'P09'!$E50)</f>
        <v>NT</v>
      </c>
      <c r="P50" s="196" t="str">
        <f>IF('P10'!$F50&gt;"",'P10'!$E50&amp;" "&amp;CHAR(10)&amp;'P10'!$F50,'P10'!$E50)</f>
        <v>NT</v>
      </c>
      <c r="Q50" s="196" t="str">
        <f>IF('P11'!$F50&gt;"",'P11'!$E50&amp;" "&amp;CHAR(10)&amp;'P11'!$F50,'P11'!$E50)</f>
        <v>NT</v>
      </c>
      <c r="R50" s="196" t="str">
        <f>IF('P12'!$F50&gt;"",'P12'!$E50&amp;" "&amp;CHAR(10)&amp;'P12'!$F50,'P12'!$E50)</f>
        <v>NT</v>
      </c>
      <c r="S50" s="196" t="str">
        <f>IF('P13'!$F50&gt;"",'P13'!$E50&amp;" "&amp;CHAR(10)&amp;'P13'!$F50,'P13'!$E50)</f>
        <v>NT</v>
      </c>
      <c r="T50" s="196" t="str">
        <f>IF('P14'!$F50&gt;"",'P14'!$E50&amp;" "&amp;CHAR(10)&amp;'P14'!$F50,'P14'!$E50)</f>
        <v>NT</v>
      </c>
      <c r="U50" s="196" t="str">
        <f>IF('P15'!$F50&gt;"",'P15'!$E50&amp;" "&amp;CHAR(10)&amp;'P15'!$F50,'P15'!$E50)</f>
        <v>NT</v>
      </c>
      <c r="V50" s="196" t="str">
        <f>IF('P16'!$F50&gt;"",'P16'!$E50&amp;" "&amp;CHAR(10)&amp;'P16'!$F50,'P16'!$E50)</f>
        <v>NT</v>
      </c>
      <c r="W50" s="196" t="str">
        <f>IF('P17'!$F50&gt;"",'P17'!$E50&amp;" "&amp;CHAR(10)&amp;'P17'!$F50,'P17'!$E50)</f>
        <v>NT</v>
      </c>
      <c r="X50" s="196" t="str">
        <f>IF('P18'!$F50&gt;"",'P18'!$E50&amp;" "&amp;CHAR(10)&amp;'P18'!$F50,'P18'!$E50)</f>
        <v>NT</v>
      </c>
      <c r="Y50" s="196" t="str">
        <f>IF('P19'!$F50&gt;"",'P19'!$E50&amp;" "&amp;CHAR(10)&amp;'P19'!$F50,'P19'!$E50)</f>
        <v>NT</v>
      </c>
      <c r="Z50" s="198" t="str">
        <f>IF('P20'!$F50&gt;"",'P20'!$E50&amp;" "&amp;CHAR(10)&amp;'P20'!$F50,'P20'!$E50)</f>
        <v>NT</v>
      </c>
      <c r="AA50" s="201" t="str">
        <f>BaseDeCalcul!AE56</f>
        <v>NT</v>
      </c>
      <c r="AB50" s="193" t="str">
        <f t="shared" si="0"/>
        <v/>
      </c>
    </row>
    <row r="51" spans="1:28" ht="45" customHeight="1">
      <c r="A51">
        <v>6</v>
      </c>
      <c r="B51" s="71" t="str">
        <f>Criteres!B51</f>
        <v>Script</v>
      </c>
      <c r="C51" s="195">
        <f>BaseDeCalcul!AA57</f>
        <v>48</v>
      </c>
      <c r="D51" s="195" t="str">
        <f>BaseDeCalcul!B57</f>
        <v>7.1</v>
      </c>
      <c r="E51" s="72" t="str">
        <f>Criteres!E51</f>
        <v>Chaque script est-il, si nécessaire, compatible avec les technologies d'assistance ?</v>
      </c>
      <c r="F51" s="70" t="str">
        <f>Criteres!D51</f>
        <v>A</v>
      </c>
      <c r="G51" s="196" t="str">
        <f>IF('P01'!$F51&gt;"",'P01'!$E51&amp;" "&amp;CHAR(10)&amp;'P01'!$F51,'P01'!$E51)</f>
        <v>NC 
[1]</v>
      </c>
      <c r="H51" s="196" t="str">
        <f>IF('P02'!$F51&gt;"",'P02'!$E51&amp;" "&amp;CHAR(10)&amp;'P02'!$F51,'P02'!$E51)</f>
        <v>NC 
[1]</v>
      </c>
      <c r="I51" s="196" t="str">
        <f>IF('P03'!$F51&gt;"",'P03'!$E51&amp;" "&amp;CHAR(10)&amp;'P03'!$F51,'P03'!$E51)</f>
        <v>NA 
[1]</v>
      </c>
      <c r="J51" s="196" t="str">
        <f>IF('P04'!$F51&gt;"",'P04'!$E51&amp;" "&amp;CHAR(10)&amp;'P04'!$F51,'P04'!$E51)</f>
        <v>NA 
[1]</v>
      </c>
      <c r="K51" s="196" t="str">
        <f>IF('P05'!$F51&gt;"",'P05'!$E51&amp;" "&amp;CHAR(10)&amp;'P05'!$F51,'P05'!$E51)</f>
        <v>C 
[1]</v>
      </c>
      <c r="L51" s="196" t="str">
        <f>IF('P06'!$F51&gt;"",'P06'!$E51&amp;" "&amp;CHAR(10)&amp;'P06'!$F51,'P06'!$E51)</f>
        <v>C 
[1]</v>
      </c>
      <c r="M51" s="196" t="str">
        <f>IF('P07'!$F51&gt;"",'P07'!$E51&amp;" "&amp;CHAR(10)&amp;'P07'!$F51,'P07'!$E51)</f>
        <v>C 
[1]</v>
      </c>
      <c r="N51" s="196" t="str">
        <f>IF('P08'!$F51&gt;"",'P08'!$E51&amp;" "&amp;CHAR(10)&amp;'P08'!$F51,'P08'!$E51)</f>
        <v>C 
[1]</v>
      </c>
      <c r="O51" s="196" t="str">
        <f>IF('P09'!$F51&gt;"",'P09'!$E51&amp;" "&amp;CHAR(10)&amp;'P09'!$F51,'P09'!$E51)</f>
        <v>NA 
[1]</v>
      </c>
      <c r="P51" s="196" t="str">
        <f>IF('P10'!$F51&gt;"",'P10'!$E51&amp;" "&amp;CHAR(10)&amp;'P10'!$F51,'P10'!$E51)</f>
        <v>NA 
[1]</v>
      </c>
      <c r="Q51" s="196" t="str">
        <f>IF('P11'!$F51&gt;"",'P11'!$E51&amp;" "&amp;CHAR(10)&amp;'P11'!$F51,'P11'!$E51)</f>
        <v>C 
[1]</v>
      </c>
      <c r="R51" s="196" t="str">
        <f>IF('P12'!$F51&gt;"",'P12'!$E51&amp;" "&amp;CHAR(10)&amp;'P12'!$F51,'P12'!$E51)</f>
        <v>NA 
[1]</v>
      </c>
      <c r="S51" s="196" t="str">
        <f>IF('P13'!$F51&gt;"",'P13'!$E51&amp;" "&amp;CHAR(10)&amp;'P13'!$F51,'P13'!$E51)</f>
        <v>NA 
[1]</v>
      </c>
      <c r="T51" s="196" t="str">
        <f>IF('P14'!$F51&gt;"",'P14'!$E51&amp;" "&amp;CHAR(10)&amp;'P14'!$F51,'P14'!$E51)</f>
        <v>NA 
[1]</v>
      </c>
      <c r="U51" s="196" t="str">
        <f>IF('P15'!$F51&gt;"",'P15'!$E51&amp;" "&amp;CHAR(10)&amp;'P15'!$F51,'P15'!$E51)</f>
        <v>C 
[1]</v>
      </c>
      <c r="V51" s="196" t="str">
        <f>IF('P16'!$F51&gt;"",'P16'!$E51&amp;" "&amp;CHAR(10)&amp;'P16'!$F51,'P16'!$E51)</f>
        <v>NT</v>
      </c>
      <c r="W51" s="196" t="str">
        <f>IF('P17'!$F51&gt;"",'P17'!$E51&amp;" "&amp;CHAR(10)&amp;'P17'!$F51,'P17'!$E51)</f>
        <v>NT</v>
      </c>
      <c r="X51" s="196" t="str">
        <f>IF('P18'!$F51&gt;"",'P18'!$E51&amp;" "&amp;CHAR(10)&amp;'P18'!$F51,'P18'!$E51)</f>
        <v>NT</v>
      </c>
      <c r="Y51" s="196" t="str">
        <f>IF('P19'!$F51&gt;"",'P19'!$E51&amp;" "&amp;CHAR(10)&amp;'P19'!$F51,'P19'!$E51)</f>
        <v>NT</v>
      </c>
      <c r="Z51" s="198" t="str">
        <f>IF('P20'!$F51&gt;"",'P20'!$E51&amp;" "&amp;CHAR(10)&amp;'P20'!$F51,'P20'!$E51)</f>
        <v>NT</v>
      </c>
      <c r="AA51" s="201" t="str">
        <f>BaseDeCalcul!AE57</f>
        <v>NC</v>
      </c>
      <c r="AB51" s="193" t="str">
        <f t="shared" si="0"/>
        <v/>
      </c>
    </row>
    <row r="52" spans="1:28" ht="45" customHeight="1">
      <c r="A52">
        <v>6</v>
      </c>
      <c r="B52" s="71" t="str">
        <f>Criteres!B52</f>
        <v>Script</v>
      </c>
      <c r="C52" s="195">
        <f>BaseDeCalcul!AA58</f>
        <v>49</v>
      </c>
      <c r="D52" s="195" t="str">
        <f>BaseDeCalcul!B58</f>
        <v>7.2</v>
      </c>
      <c r="E52" s="72" t="str">
        <f>Criteres!E52</f>
        <v>Pour chaque script ayant une alternative, cette alternative est-elle pertinente ?</v>
      </c>
      <c r="F52" s="70" t="str">
        <f>Criteres!D52</f>
        <v>A</v>
      </c>
      <c r="G52" s="196" t="str">
        <f>IF('P01'!$F52&gt;"",'P01'!$E52&amp;" "&amp;CHAR(10)&amp;'P01'!$F52,'P01'!$E52)</f>
        <v>NA</v>
      </c>
      <c r="H52" s="196" t="str">
        <f>IF('P02'!$F52&gt;"",'P02'!$E52&amp;" "&amp;CHAR(10)&amp;'P02'!$F52,'P02'!$E52)</f>
        <v>NA</v>
      </c>
      <c r="I52" s="196" t="str">
        <f>IF('P03'!$F52&gt;"",'P03'!$E52&amp;" "&amp;CHAR(10)&amp;'P03'!$F52,'P03'!$E52)</f>
        <v>NA</v>
      </c>
      <c r="J52" s="196" t="str">
        <f>IF('P04'!$F52&gt;"",'P04'!$E52&amp;" "&amp;CHAR(10)&amp;'P04'!$F52,'P04'!$E52)</f>
        <v>NA</v>
      </c>
      <c r="K52" s="196" t="str">
        <f>IF('P05'!$F52&gt;"",'P05'!$E52&amp;" "&amp;CHAR(10)&amp;'P05'!$F52,'P05'!$E52)</f>
        <v>NA</v>
      </c>
      <c r="L52" s="196" t="str">
        <f>IF('P06'!$F52&gt;"",'P06'!$E52&amp;" "&amp;CHAR(10)&amp;'P06'!$F52,'P06'!$E52)</f>
        <v>NA</v>
      </c>
      <c r="M52" s="196" t="str">
        <f>IF('P07'!$F52&gt;"",'P07'!$E52&amp;" "&amp;CHAR(10)&amp;'P07'!$F52,'P07'!$E52)</f>
        <v>NA</v>
      </c>
      <c r="N52" s="196" t="str">
        <f>IF('P08'!$F52&gt;"",'P08'!$E52&amp;" "&amp;CHAR(10)&amp;'P08'!$F52,'P08'!$E52)</f>
        <v>NA</v>
      </c>
      <c r="O52" s="196" t="str">
        <f>IF('P09'!$F52&gt;"",'P09'!$E52&amp;" "&amp;CHAR(10)&amp;'P09'!$F52,'P09'!$E52)</f>
        <v>NA</v>
      </c>
      <c r="P52" s="196" t="str">
        <f>IF('P10'!$F52&gt;"",'P10'!$E52&amp;" "&amp;CHAR(10)&amp;'P10'!$F52,'P10'!$E52)</f>
        <v>NA</v>
      </c>
      <c r="Q52" s="196" t="str">
        <f>IF('P11'!$F52&gt;"",'P11'!$E52&amp;" "&amp;CHAR(10)&amp;'P11'!$F52,'P11'!$E52)</f>
        <v>NA</v>
      </c>
      <c r="R52" s="196" t="str">
        <f>IF('P12'!$F52&gt;"",'P12'!$E52&amp;" "&amp;CHAR(10)&amp;'P12'!$F52,'P12'!$E52)</f>
        <v>NA</v>
      </c>
      <c r="S52" s="196" t="str">
        <f>IF('P13'!$F52&gt;"",'P13'!$E52&amp;" "&amp;CHAR(10)&amp;'P13'!$F52,'P13'!$E52)</f>
        <v>NA</v>
      </c>
      <c r="T52" s="196" t="str">
        <f>IF('P14'!$F52&gt;"",'P14'!$E52&amp;" "&amp;CHAR(10)&amp;'P14'!$F52,'P14'!$E52)</f>
        <v>NA</v>
      </c>
      <c r="U52" s="196" t="str">
        <f>IF('P15'!$F52&gt;"",'P15'!$E52&amp;" "&amp;CHAR(10)&amp;'P15'!$F52,'P15'!$E52)</f>
        <v>NA</v>
      </c>
      <c r="V52" s="196" t="str">
        <f>IF('P16'!$F52&gt;"",'P16'!$E52&amp;" "&amp;CHAR(10)&amp;'P16'!$F52,'P16'!$E52)</f>
        <v>NT</v>
      </c>
      <c r="W52" s="196" t="str">
        <f>IF('P17'!$F52&gt;"",'P17'!$E52&amp;" "&amp;CHAR(10)&amp;'P17'!$F52,'P17'!$E52)</f>
        <v>NT</v>
      </c>
      <c r="X52" s="196" t="str">
        <f>IF('P18'!$F52&gt;"",'P18'!$E52&amp;" "&amp;CHAR(10)&amp;'P18'!$F52,'P18'!$E52)</f>
        <v>NT</v>
      </c>
      <c r="Y52" s="196" t="str">
        <f>IF('P19'!$F52&gt;"",'P19'!$E52&amp;" "&amp;CHAR(10)&amp;'P19'!$F52,'P19'!$E52)</f>
        <v>NT</v>
      </c>
      <c r="Z52" s="198" t="str">
        <f>IF('P20'!$F52&gt;"",'P20'!$E52&amp;" "&amp;CHAR(10)&amp;'P20'!$F52,'P20'!$E52)</f>
        <v>NT</v>
      </c>
      <c r="AA52" s="201" t="str">
        <f>BaseDeCalcul!AE58</f>
        <v>NA</v>
      </c>
      <c r="AB52" s="193" t="str">
        <f t="shared" si="0"/>
        <v/>
      </c>
    </row>
    <row r="53" spans="1:28" ht="45" customHeight="1">
      <c r="A53">
        <v>6</v>
      </c>
      <c r="B53" s="71" t="str">
        <f>Criteres!B53</f>
        <v>Script</v>
      </c>
      <c r="C53" s="195">
        <f>BaseDeCalcul!AA59</f>
        <v>50</v>
      </c>
      <c r="D53" s="195" t="str">
        <f>BaseDeCalcul!B59</f>
        <v>7.3</v>
      </c>
      <c r="E53" s="72" t="str">
        <f>Criteres!E53</f>
        <v>Chaque script est-il contrôlable par le clavier et par tout dispositif de pointage (hors cas particuliers) ?</v>
      </c>
      <c r="F53" s="70" t="str">
        <f>Criteres!D53</f>
        <v>A</v>
      </c>
      <c r="G53" s="196" t="str">
        <f>IF('P01'!$F53&gt;"",'P01'!$E53&amp;" "&amp;CHAR(10)&amp;'P01'!$F53,'P01'!$E53)</f>
        <v>C</v>
      </c>
      <c r="H53" s="196" t="str">
        <f>IF('P02'!$F53&gt;"",'P02'!$E53&amp;" "&amp;CHAR(10)&amp;'P02'!$F53,'P02'!$E53)</f>
        <v>NA</v>
      </c>
      <c r="I53" s="196" t="str">
        <f>IF('P03'!$F53&gt;"",'P03'!$E53&amp;" "&amp;CHAR(10)&amp;'P03'!$F53,'P03'!$E53)</f>
        <v>NA</v>
      </c>
      <c r="J53" s="196" t="str">
        <f>IF('P04'!$F53&gt;"",'P04'!$E53&amp;" "&amp;CHAR(10)&amp;'P04'!$F53,'P04'!$E53)</f>
        <v>NA</v>
      </c>
      <c r="K53" s="196" t="str">
        <f>IF('P05'!$F53&gt;"",'P05'!$E53&amp;" "&amp;CHAR(10)&amp;'P05'!$F53,'P05'!$E53)</f>
        <v>C</v>
      </c>
      <c r="L53" s="196" t="str">
        <f>IF('P06'!$F53&gt;"",'P06'!$E53&amp;" "&amp;CHAR(10)&amp;'P06'!$F53,'P06'!$E53)</f>
        <v>C</v>
      </c>
      <c r="M53" s="196" t="str">
        <f>IF('P07'!$F53&gt;"",'P07'!$E53&amp;" "&amp;CHAR(10)&amp;'P07'!$F53,'P07'!$E53)</f>
        <v>C</v>
      </c>
      <c r="N53" s="196" t="str">
        <f>IF('P08'!$F53&gt;"",'P08'!$E53&amp;" "&amp;CHAR(10)&amp;'P08'!$F53,'P08'!$E53)</f>
        <v>C</v>
      </c>
      <c r="O53" s="196" t="str">
        <f>IF('P09'!$F53&gt;"",'P09'!$E53&amp;" "&amp;CHAR(10)&amp;'P09'!$F53,'P09'!$E53)</f>
        <v>NA</v>
      </c>
      <c r="P53" s="196" t="str">
        <f>IF('P10'!$F53&gt;"",'P10'!$E53&amp;" "&amp;CHAR(10)&amp;'P10'!$F53,'P10'!$E53)</f>
        <v>NA</v>
      </c>
      <c r="Q53" s="196" t="str">
        <f>IF('P11'!$F53&gt;"",'P11'!$E53&amp;" "&amp;CHAR(10)&amp;'P11'!$F53,'P11'!$E53)</f>
        <v>C</v>
      </c>
      <c r="R53" s="196" t="str">
        <f>IF('P12'!$F53&gt;"",'P12'!$E53&amp;" "&amp;CHAR(10)&amp;'P12'!$F53,'P12'!$E53)</f>
        <v>NA</v>
      </c>
      <c r="S53" s="196" t="str">
        <f>IF('P13'!$F53&gt;"",'P13'!$E53&amp;" "&amp;CHAR(10)&amp;'P13'!$F53,'P13'!$E53)</f>
        <v>NA</v>
      </c>
      <c r="T53" s="196" t="str">
        <f>IF('P14'!$F53&gt;"",'P14'!$E53&amp;" "&amp;CHAR(10)&amp;'P14'!$F53,'P14'!$E53)</f>
        <v>NA</v>
      </c>
      <c r="U53" s="196" t="str">
        <f>IF('P15'!$F53&gt;"",'P15'!$E53&amp;" "&amp;CHAR(10)&amp;'P15'!$F53,'P15'!$E53)</f>
        <v>C</v>
      </c>
      <c r="V53" s="196" t="str">
        <f>IF('P16'!$F53&gt;"",'P16'!$E53&amp;" "&amp;CHAR(10)&amp;'P16'!$F53,'P16'!$E53)</f>
        <v>NT</v>
      </c>
      <c r="W53" s="196" t="str">
        <f>IF('P17'!$F53&gt;"",'P17'!$E53&amp;" "&amp;CHAR(10)&amp;'P17'!$F53,'P17'!$E53)</f>
        <v>NT</v>
      </c>
      <c r="X53" s="196" t="str">
        <f>IF('P18'!$F53&gt;"",'P18'!$E53&amp;" "&amp;CHAR(10)&amp;'P18'!$F53,'P18'!$E53)</f>
        <v>NT</v>
      </c>
      <c r="Y53" s="196" t="str">
        <f>IF('P19'!$F53&gt;"",'P19'!$E53&amp;" "&amp;CHAR(10)&amp;'P19'!$F53,'P19'!$E53)</f>
        <v>NT</v>
      </c>
      <c r="Z53" s="198" t="str">
        <f>IF('P20'!$F53&gt;"",'P20'!$E53&amp;" "&amp;CHAR(10)&amp;'P20'!$F53,'P20'!$E53)</f>
        <v>NT</v>
      </c>
      <c r="AA53" s="201" t="str">
        <f>BaseDeCalcul!AE59</f>
        <v>C</v>
      </c>
      <c r="AB53" s="193" t="str">
        <f t="shared" si="0"/>
        <v/>
      </c>
    </row>
    <row r="54" spans="1:28" ht="45" customHeight="1">
      <c r="A54">
        <v>6</v>
      </c>
      <c r="B54" s="71" t="str">
        <f>Criteres!B54</f>
        <v>Script</v>
      </c>
      <c r="C54" s="195">
        <f>BaseDeCalcul!AA60</f>
        <v>51</v>
      </c>
      <c r="D54" s="195" t="str">
        <f>BaseDeCalcul!B60</f>
        <v>7.4</v>
      </c>
      <c r="E54" s="72" t="str">
        <f>Criteres!E54</f>
        <v>Pour chaque script qui initie un changement de contexte, l'utilisateur est-il averti ou en a-t-il le contrôle ?</v>
      </c>
      <c r="F54" s="70" t="str">
        <f>Criteres!D54</f>
        <v>A</v>
      </c>
      <c r="G54" s="196" t="str">
        <f>IF('P01'!$F54&gt;"",'P01'!$E54&amp;" "&amp;CHAR(10)&amp;'P01'!$F54,'P01'!$E54)</f>
        <v>C</v>
      </c>
      <c r="H54" s="196" t="str">
        <f>IF('P02'!$F54&gt;"",'P02'!$E54&amp;" "&amp;CHAR(10)&amp;'P02'!$F54,'P02'!$E54)</f>
        <v>NA</v>
      </c>
      <c r="I54" s="196" t="str">
        <f>IF('P03'!$F54&gt;"",'P03'!$E54&amp;" "&amp;CHAR(10)&amp;'P03'!$F54,'P03'!$E54)</f>
        <v>NA</v>
      </c>
      <c r="J54" s="196" t="str">
        <f>IF('P04'!$F54&gt;"",'P04'!$E54&amp;" "&amp;CHAR(10)&amp;'P04'!$F54,'P04'!$E54)</f>
        <v>NA</v>
      </c>
      <c r="K54" s="196" t="str">
        <f>IF('P05'!$F54&gt;"",'P05'!$E54&amp;" "&amp;CHAR(10)&amp;'P05'!$F54,'P05'!$E54)</f>
        <v>NA</v>
      </c>
      <c r="L54" s="196" t="str">
        <f>IF('P06'!$F54&gt;"",'P06'!$E54&amp;" "&amp;CHAR(10)&amp;'P06'!$F54,'P06'!$E54)</f>
        <v>NA</v>
      </c>
      <c r="M54" s="196" t="str">
        <f>IF('P07'!$F54&gt;"",'P07'!$E54&amp;" "&amp;CHAR(10)&amp;'P07'!$F54,'P07'!$E54)</f>
        <v>NA</v>
      </c>
      <c r="N54" s="196" t="str">
        <f>IF('P08'!$F54&gt;"",'P08'!$E54&amp;" "&amp;CHAR(10)&amp;'P08'!$F54,'P08'!$E54)</f>
        <v>NA</v>
      </c>
      <c r="O54" s="196" t="str">
        <f>IF('P09'!$F54&gt;"",'P09'!$E54&amp;" "&amp;CHAR(10)&amp;'P09'!$F54,'P09'!$E54)</f>
        <v>NA</v>
      </c>
      <c r="P54" s="196" t="str">
        <f>IF('P10'!$F54&gt;"",'P10'!$E54&amp;" "&amp;CHAR(10)&amp;'P10'!$F54,'P10'!$E54)</f>
        <v>NA</v>
      </c>
      <c r="Q54" s="196" t="str">
        <f>IF('P11'!$F54&gt;"",'P11'!$E54&amp;" "&amp;CHAR(10)&amp;'P11'!$F54,'P11'!$E54)</f>
        <v>NA</v>
      </c>
      <c r="R54" s="196" t="str">
        <f>IF('P12'!$F54&gt;"",'P12'!$E54&amp;" "&amp;CHAR(10)&amp;'P12'!$F54,'P12'!$E54)</f>
        <v>NA</v>
      </c>
      <c r="S54" s="196" t="str">
        <f>IF('P13'!$F54&gt;"",'P13'!$E54&amp;" "&amp;CHAR(10)&amp;'P13'!$F54,'P13'!$E54)</f>
        <v>NA</v>
      </c>
      <c r="T54" s="196" t="str">
        <f>IF('P14'!$F54&gt;"",'P14'!$E54&amp;" "&amp;CHAR(10)&amp;'P14'!$F54,'P14'!$E54)</f>
        <v>NA</v>
      </c>
      <c r="U54" s="196" t="str">
        <f>IF('P15'!$F54&gt;"",'P15'!$E54&amp;" "&amp;CHAR(10)&amp;'P15'!$F54,'P15'!$E54)</f>
        <v>NA</v>
      </c>
      <c r="V54" s="196" t="str">
        <f>IF('P16'!$F54&gt;"",'P16'!$E54&amp;" "&amp;CHAR(10)&amp;'P16'!$F54,'P16'!$E54)</f>
        <v>NT</v>
      </c>
      <c r="W54" s="196" t="str">
        <f>IF('P17'!$F54&gt;"",'P17'!$E54&amp;" "&amp;CHAR(10)&amp;'P17'!$F54,'P17'!$E54)</f>
        <v>NT</v>
      </c>
      <c r="X54" s="196" t="str">
        <f>IF('P18'!$F54&gt;"",'P18'!$E54&amp;" "&amp;CHAR(10)&amp;'P18'!$F54,'P18'!$E54)</f>
        <v>NT</v>
      </c>
      <c r="Y54" s="196" t="str">
        <f>IF('P19'!$F54&gt;"",'P19'!$E54&amp;" "&amp;CHAR(10)&amp;'P19'!$F54,'P19'!$E54)</f>
        <v>NT</v>
      </c>
      <c r="Z54" s="198" t="str">
        <f>IF('P20'!$F54&gt;"",'P20'!$E54&amp;" "&amp;CHAR(10)&amp;'P20'!$F54,'P20'!$E54)</f>
        <v>NT</v>
      </c>
      <c r="AA54" s="201" t="str">
        <f>BaseDeCalcul!AE60</f>
        <v>C</v>
      </c>
      <c r="AB54" s="193" t="str">
        <f t="shared" si="0"/>
        <v/>
      </c>
    </row>
    <row r="55" spans="1:28" ht="45" customHeight="1">
      <c r="A55">
        <v>6</v>
      </c>
      <c r="B55" s="71" t="str">
        <f>Criteres!B55</f>
        <v>Script</v>
      </c>
      <c r="C55" s="195">
        <f>BaseDeCalcul!AA61</f>
        <v>52</v>
      </c>
      <c r="D55" s="195" t="str">
        <f>BaseDeCalcul!B61</f>
        <v>7.5</v>
      </c>
      <c r="E55" s="72" t="str">
        <f>Criteres!E55</f>
        <v>Dans chaque page web, les messages de statut sont-ils correctement restitués par les technologies d'assistance ?</v>
      </c>
      <c r="F55" s="70" t="str">
        <f>Criteres!D55</f>
        <v>AA</v>
      </c>
      <c r="G55" s="196" t="str">
        <f>IF('P01'!$F55&gt;"",'P01'!$E55&amp;" "&amp;CHAR(10)&amp;'P01'!$F55,'P01'!$E55)</f>
        <v>NA</v>
      </c>
      <c r="H55" s="196" t="str">
        <f>IF('P02'!$F55&gt;"",'P02'!$E55&amp;" "&amp;CHAR(10)&amp;'P02'!$F55,'P02'!$E55)</f>
        <v>NC</v>
      </c>
      <c r="I55" s="196" t="str">
        <f>IF('P03'!$F55&gt;"",'P03'!$E55&amp;" "&amp;CHAR(10)&amp;'P03'!$F55,'P03'!$E55)</f>
        <v>NA</v>
      </c>
      <c r="J55" s="196" t="str">
        <f>IF('P04'!$F55&gt;"",'P04'!$E55&amp;" "&amp;CHAR(10)&amp;'P04'!$F55,'P04'!$E55)</f>
        <v>NA</v>
      </c>
      <c r="K55" s="196" t="str">
        <f>IF('P05'!$F55&gt;"",'P05'!$E55&amp;" "&amp;CHAR(10)&amp;'P05'!$F55,'P05'!$E55)</f>
        <v>NA</v>
      </c>
      <c r="L55" s="196" t="str">
        <f>IF('P06'!$F55&gt;"",'P06'!$E55&amp;" "&amp;CHAR(10)&amp;'P06'!$F55,'P06'!$E55)</f>
        <v>NA</v>
      </c>
      <c r="M55" s="196" t="str">
        <f>IF('P07'!$F55&gt;"",'P07'!$E55&amp;" "&amp;CHAR(10)&amp;'P07'!$F55,'P07'!$E55)</f>
        <v>NA</v>
      </c>
      <c r="N55" s="196" t="str">
        <f>IF('P08'!$F55&gt;"",'P08'!$E55&amp;" "&amp;CHAR(10)&amp;'P08'!$F55,'P08'!$E55)</f>
        <v>NA</v>
      </c>
      <c r="O55" s="196" t="str">
        <f>IF('P09'!$F55&gt;"",'P09'!$E55&amp;" "&amp;CHAR(10)&amp;'P09'!$F55,'P09'!$E55)</f>
        <v>NA</v>
      </c>
      <c r="P55" s="196" t="str">
        <f>IF('P10'!$F55&gt;"",'P10'!$E55&amp;" "&amp;CHAR(10)&amp;'P10'!$F55,'P10'!$E55)</f>
        <v>NA</v>
      </c>
      <c r="Q55" s="196" t="str">
        <f>IF('P11'!$F55&gt;"",'P11'!$E55&amp;" "&amp;CHAR(10)&amp;'P11'!$F55,'P11'!$E55)</f>
        <v>NA</v>
      </c>
      <c r="R55" s="196" t="str">
        <f>IF('P12'!$F55&gt;"",'P12'!$E55&amp;" "&amp;CHAR(10)&amp;'P12'!$F55,'P12'!$E55)</f>
        <v>NA</v>
      </c>
      <c r="S55" s="196" t="str">
        <f>IF('P13'!$F55&gt;"",'P13'!$E55&amp;" "&amp;CHAR(10)&amp;'P13'!$F55,'P13'!$E55)</f>
        <v>NA</v>
      </c>
      <c r="T55" s="196" t="str">
        <f>IF('P14'!$F55&gt;"",'P14'!$E55&amp;" "&amp;CHAR(10)&amp;'P14'!$F55,'P14'!$E55)</f>
        <v>NA</v>
      </c>
      <c r="U55" s="196" t="str">
        <f>IF('P15'!$F55&gt;"",'P15'!$E55&amp;" "&amp;CHAR(10)&amp;'P15'!$F55,'P15'!$E55)</f>
        <v>NA</v>
      </c>
      <c r="V55" s="196" t="str">
        <f>IF('P16'!$F55&gt;"",'P16'!$E55&amp;" "&amp;CHAR(10)&amp;'P16'!$F55,'P16'!$E55)</f>
        <v>NT</v>
      </c>
      <c r="W55" s="196" t="str">
        <f>IF('P17'!$F55&gt;"",'P17'!$E55&amp;" "&amp;CHAR(10)&amp;'P17'!$F55,'P17'!$E55)</f>
        <v>NT</v>
      </c>
      <c r="X55" s="196" t="str">
        <f>IF('P18'!$F55&gt;"",'P18'!$E55&amp;" "&amp;CHAR(10)&amp;'P18'!$F55,'P18'!$E55)</f>
        <v>NT</v>
      </c>
      <c r="Y55" s="196" t="str">
        <f>IF('P19'!$F55&gt;"",'P19'!$E55&amp;" "&amp;CHAR(10)&amp;'P19'!$F55,'P19'!$E55)</f>
        <v>NT</v>
      </c>
      <c r="Z55" s="198" t="str">
        <f>IF('P20'!$F55&gt;"",'P20'!$E55&amp;" "&amp;CHAR(10)&amp;'P20'!$F55,'P20'!$E55)</f>
        <v>NT</v>
      </c>
      <c r="AA55" s="201" t="str">
        <f>BaseDeCalcul!AE61</f>
        <v>NC</v>
      </c>
      <c r="AB55" s="193" t="str">
        <f t="shared" si="0"/>
        <v/>
      </c>
    </row>
    <row r="56" spans="1:28" ht="45" hidden="1" customHeight="1">
      <c r="A56">
        <v>7</v>
      </c>
      <c r="B56" s="71" t="str">
        <f>Criteres!B56</f>
        <v>Script</v>
      </c>
      <c r="C56" s="195">
        <f>BaseDeCalcul!AA62</f>
        <v>53</v>
      </c>
      <c r="D56" s="195" t="str">
        <f>BaseDeCalcul!B62</f>
        <v>7.6</v>
      </c>
      <c r="E56" s="72" t="str">
        <f>Criteres!E56</f>
        <v>Chaque script qui provoque une alerte non sollicitée est-il contrôlable par l'utilisateur (hors cas particuliers) ?</v>
      </c>
      <c r="F56" s="70" t="str">
        <f>Criteres!D56</f>
        <v>AAA</v>
      </c>
      <c r="G56" s="196" t="str">
        <f>IF('P01'!$F56&gt;"",'P01'!$E56&amp;" "&amp;CHAR(10)&amp;'P01'!$F56,'P01'!$E56)</f>
        <v>NT</v>
      </c>
      <c r="H56" s="196" t="str">
        <f>IF('P02'!$F56&gt;"",'P02'!$E56&amp;" "&amp;CHAR(10)&amp;'P02'!$F56,'P02'!$E56)</f>
        <v>NT</v>
      </c>
      <c r="I56" s="196" t="str">
        <f>IF('P03'!$F56&gt;"",'P03'!$E56&amp;" "&amp;CHAR(10)&amp;'P03'!$F56,'P03'!$E56)</f>
        <v>NT</v>
      </c>
      <c r="J56" s="196" t="str">
        <f>IF('P04'!$F56&gt;"",'P04'!$E56&amp;" "&amp;CHAR(10)&amp;'P04'!$F56,'P04'!$E56)</f>
        <v>NT</v>
      </c>
      <c r="K56" s="196" t="str">
        <f>IF('P05'!$F56&gt;"",'P05'!$E56&amp;" "&amp;CHAR(10)&amp;'P05'!$F56,'P05'!$E56)</f>
        <v>NT</v>
      </c>
      <c r="L56" s="196" t="str">
        <f>IF('P06'!$F56&gt;"",'P06'!$E56&amp;" "&amp;CHAR(10)&amp;'P06'!$F56,'P06'!$E56)</f>
        <v>NT</v>
      </c>
      <c r="M56" s="196" t="str">
        <f>IF('P07'!$F56&gt;"",'P07'!$E56&amp;" "&amp;CHAR(10)&amp;'P07'!$F56,'P07'!$E56)</f>
        <v>NT</v>
      </c>
      <c r="N56" s="196" t="str">
        <f>IF('P08'!$F56&gt;"",'P08'!$E56&amp;" "&amp;CHAR(10)&amp;'P08'!$F56,'P08'!$E56)</f>
        <v>NT</v>
      </c>
      <c r="O56" s="196" t="str">
        <f>IF('P09'!$F56&gt;"",'P09'!$E56&amp;" "&amp;CHAR(10)&amp;'P09'!$F56,'P09'!$E56)</f>
        <v>NT</v>
      </c>
      <c r="P56" s="196" t="str">
        <f>IF('P10'!$F56&gt;"",'P10'!$E56&amp;" "&amp;CHAR(10)&amp;'P10'!$F56,'P10'!$E56)</f>
        <v>NT</v>
      </c>
      <c r="Q56" s="196" t="str">
        <f>IF('P11'!$F56&gt;"",'P11'!$E56&amp;" "&amp;CHAR(10)&amp;'P11'!$F56,'P11'!$E56)</f>
        <v>NT</v>
      </c>
      <c r="R56" s="196" t="str">
        <f>IF('P12'!$F56&gt;"",'P12'!$E56&amp;" "&amp;CHAR(10)&amp;'P12'!$F56,'P12'!$E56)</f>
        <v>NT</v>
      </c>
      <c r="S56" s="196" t="str">
        <f>IF('P13'!$F56&gt;"",'P13'!$E56&amp;" "&amp;CHAR(10)&amp;'P13'!$F56,'P13'!$E56)</f>
        <v>NT</v>
      </c>
      <c r="T56" s="196" t="str">
        <f>IF('P14'!$F56&gt;"",'P14'!$E56&amp;" "&amp;CHAR(10)&amp;'P14'!$F56,'P14'!$E56)</f>
        <v>NT</v>
      </c>
      <c r="U56" s="196" t="str">
        <f>IF('P15'!$F56&gt;"",'P15'!$E56&amp;" "&amp;CHAR(10)&amp;'P15'!$F56,'P15'!$E56)</f>
        <v>NT</v>
      </c>
      <c r="V56" s="196" t="str">
        <f>IF('P16'!$F56&gt;"",'P16'!$E56&amp;" "&amp;CHAR(10)&amp;'P16'!$F56,'P16'!$E56)</f>
        <v>NT</v>
      </c>
      <c r="W56" s="196" t="str">
        <f>IF('P17'!$F56&gt;"",'P17'!$E56&amp;" "&amp;CHAR(10)&amp;'P17'!$F56,'P17'!$E56)</f>
        <v>NT</v>
      </c>
      <c r="X56" s="196" t="str">
        <f>IF('P18'!$F56&gt;"",'P18'!$E56&amp;" "&amp;CHAR(10)&amp;'P18'!$F56,'P18'!$E56)</f>
        <v>NT</v>
      </c>
      <c r="Y56" s="196" t="str">
        <f>IF('P19'!$F56&gt;"",'P19'!$E56&amp;" "&amp;CHAR(10)&amp;'P19'!$F56,'P19'!$E56)</f>
        <v>NT</v>
      </c>
      <c r="Z56" s="198" t="str">
        <f>IF('P20'!$F56&gt;"",'P20'!$E56&amp;" "&amp;CHAR(10)&amp;'P20'!$F56,'P20'!$E56)</f>
        <v>NT</v>
      </c>
      <c r="AA56" s="201" t="str">
        <f>BaseDeCalcul!AE62</f>
        <v>NT</v>
      </c>
      <c r="AB56" s="193" t="str">
        <f t="shared" si="0"/>
        <v/>
      </c>
    </row>
    <row r="57" spans="1:28" ht="45" customHeight="1">
      <c r="A57">
        <v>7</v>
      </c>
      <c r="B57" s="71" t="str">
        <f>Criteres!B57</f>
        <v>Éléments obligatoires</v>
      </c>
      <c r="C57" s="195">
        <f>BaseDeCalcul!AA63</f>
        <v>54</v>
      </c>
      <c r="D57" s="195" t="str">
        <f>BaseDeCalcul!B63</f>
        <v>8.1</v>
      </c>
      <c r="E57" s="72" t="str">
        <f>Criteres!E57</f>
        <v>Chaque page web est-elle définie par un type de document ?</v>
      </c>
      <c r="F57" s="70" t="str">
        <f>Criteres!D57</f>
        <v>A</v>
      </c>
      <c r="G57" s="196" t="str">
        <f>IF('P01'!$F57&gt;"",'P01'!$E57&amp;" "&amp;CHAR(10)&amp;'P01'!$F57,'P01'!$E57)</f>
        <v>C</v>
      </c>
      <c r="H57" s="196" t="str">
        <f>IF('P02'!$F57&gt;"",'P02'!$E57&amp;" "&amp;CHAR(10)&amp;'P02'!$F57,'P02'!$E57)</f>
        <v>C</v>
      </c>
      <c r="I57" s="196" t="str">
        <f>IF('P03'!$F57&gt;"",'P03'!$E57&amp;" "&amp;CHAR(10)&amp;'P03'!$F57,'P03'!$E57)</f>
        <v>C</v>
      </c>
      <c r="J57" s="196" t="str">
        <f>IF('P04'!$F57&gt;"",'P04'!$E57&amp;" "&amp;CHAR(10)&amp;'P04'!$F57,'P04'!$E57)</f>
        <v>C</v>
      </c>
      <c r="K57" s="196" t="str">
        <f>IF('P05'!$F57&gt;"",'P05'!$E57&amp;" "&amp;CHAR(10)&amp;'P05'!$F57,'P05'!$E57)</f>
        <v>C</v>
      </c>
      <c r="L57" s="196" t="str">
        <f>IF('P06'!$F57&gt;"",'P06'!$E57&amp;" "&amp;CHAR(10)&amp;'P06'!$F57,'P06'!$E57)</f>
        <v>C</v>
      </c>
      <c r="M57" s="196" t="str">
        <f>IF('P07'!$F57&gt;"",'P07'!$E57&amp;" "&amp;CHAR(10)&amp;'P07'!$F57,'P07'!$E57)</f>
        <v>C</v>
      </c>
      <c r="N57" s="196" t="str">
        <f>IF('P08'!$F57&gt;"",'P08'!$E57&amp;" "&amp;CHAR(10)&amp;'P08'!$F57,'P08'!$E57)</f>
        <v>C</v>
      </c>
      <c r="O57" s="196" t="str">
        <f>IF('P09'!$F57&gt;"",'P09'!$E57&amp;" "&amp;CHAR(10)&amp;'P09'!$F57,'P09'!$E57)</f>
        <v>C</v>
      </c>
      <c r="P57" s="196" t="str">
        <f>IF('P10'!$F57&gt;"",'P10'!$E57&amp;" "&amp;CHAR(10)&amp;'P10'!$F57,'P10'!$E57)</f>
        <v>C</v>
      </c>
      <c r="Q57" s="196" t="str">
        <f>IF('P11'!$F57&gt;"",'P11'!$E57&amp;" "&amp;CHAR(10)&amp;'P11'!$F57,'P11'!$E57)</f>
        <v>C</v>
      </c>
      <c r="R57" s="196" t="str">
        <f>IF('P12'!$F57&gt;"",'P12'!$E57&amp;" "&amp;CHAR(10)&amp;'P12'!$F57,'P12'!$E57)</f>
        <v>C</v>
      </c>
      <c r="S57" s="196" t="str">
        <f>IF('P13'!$F57&gt;"",'P13'!$E57&amp;" "&amp;CHAR(10)&amp;'P13'!$F57,'P13'!$E57)</f>
        <v>C</v>
      </c>
      <c r="T57" s="196" t="str">
        <f>IF('P14'!$F57&gt;"",'P14'!$E57&amp;" "&amp;CHAR(10)&amp;'P14'!$F57,'P14'!$E57)</f>
        <v>C</v>
      </c>
      <c r="U57" s="196" t="str">
        <f>IF('P15'!$F57&gt;"",'P15'!$E57&amp;" "&amp;CHAR(10)&amp;'P15'!$F57,'P15'!$E57)</f>
        <v>C</v>
      </c>
      <c r="V57" s="196" t="str">
        <f>IF('P16'!$F57&gt;"",'P16'!$E57&amp;" "&amp;CHAR(10)&amp;'P16'!$F57,'P16'!$E57)</f>
        <v>NT</v>
      </c>
      <c r="W57" s="196" t="str">
        <f>IF('P17'!$F57&gt;"",'P17'!$E57&amp;" "&amp;CHAR(10)&amp;'P17'!$F57,'P17'!$E57)</f>
        <v>NT</v>
      </c>
      <c r="X57" s="196" t="str">
        <f>IF('P18'!$F57&gt;"",'P18'!$E57&amp;" "&amp;CHAR(10)&amp;'P18'!$F57,'P18'!$E57)</f>
        <v>NT</v>
      </c>
      <c r="Y57" s="196" t="str">
        <f>IF('P19'!$F57&gt;"",'P19'!$E57&amp;" "&amp;CHAR(10)&amp;'P19'!$F57,'P19'!$E57)</f>
        <v>NT</v>
      </c>
      <c r="Z57" s="198" t="str">
        <f>IF('P20'!$F57&gt;"",'P20'!$E57&amp;" "&amp;CHAR(10)&amp;'P20'!$F57,'P20'!$E57)</f>
        <v>NT</v>
      </c>
      <c r="AA57" s="201" t="str">
        <f>BaseDeCalcul!AE63</f>
        <v>C</v>
      </c>
      <c r="AB57" s="193" t="str">
        <f t="shared" si="0"/>
        <v/>
      </c>
    </row>
    <row r="58" spans="1:28" ht="45" customHeight="1">
      <c r="A58">
        <v>7</v>
      </c>
      <c r="B58" s="71" t="str">
        <f>Criteres!B58</f>
        <v>Éléments obligatoires</v>
      </c>
      <c r="C58" s="195">
        <f>BaseDeCalcul!AA64</f>
        <v>55</v>
      </c>
      <c r="D58" s="195" t="str">
        <f>BaseDeCalcul!B64</f>
        <v>8.2</v>
      </c>
      <c r="E58" s="72" t="str">
        <f>Criteres!E58</f>
        <v>Pour chaque page web, le code source généré est-il valide selon le type de document spécifié (hors cas particuliers) ?</v>
      </c>
      <c r="F58" s="70" t="str">
        <f>Criteres!D58</f>
        <v>A</v>
      </c>
      <c r="G58" s="196" t="str">
        <f>IF('P01'!$F58&gt;"",'P01'!$E58&amp;" "&amp;CHAR(10)&amp;'P01'!$F58,'P01'!$E58)</f>
        <v>C</v>
      </c>
      <c r="H58" s="196" t="str">
        <f>IF('P02'!$F58&gt;"",'P02'!$E58&amp;" "&amp;CHAR(10)&amp;'P02'!$F58,'P02'!$E58)</f>
        <v>C</v>
      </c>
      <c r="I58" s="196" t="str">
        <f>IF('P03'!$F58&gt;"",'P03'!$E58&amp;" "&amp;CHAR(10)&amp;'P03'!$F58,'P03'!$E58)</f>
        <v>C</v>
      </c>
      <c r="J58" s="196" t="str">
        <f>IF('P04'!$F58&gt;"",'P04'!$E58&amp;" "&amp;CHAR(10)&amp;'P04'!$F58,'P04'!$E58)</f>
        <v>C</v>
      </c>
      <c r="K58" s="196" t="str">
        <f>IF('P05'!$F58&gt;"",'P05'!$E58&amp;" "&amp;CHAR(10)&amp;'P05'!$F58,'P05'!$E58)</f>
        <v>C</v>
      </c>
      <c r="L58" s="196" t="str">
        <f>IF('P06'!$F58&gt;"",'P06'!$E58&amp;" "&amp;CHAR(10)&amp;'P06'!$F58,'P06'!$E58)</f>
        <v>C</v>
      </c>
      <c r="M58" s="196" t="str">
        <f>IF('P07'!$F58&gt;"",'P07'!$E58&amp;" "&amp;CHAR(10)&amp;'P07'!$F58,'P07'!$E58)</f>
        <v>C</v>
      </c>
      <c r="N58" s="196" t="str">
        <f>IF('P08'!$F58&gt;"",'P08'!$E58&amp;" "&amp;CHAR(10)&amp;'P08'!$F58,'P08'!$E58)</f>
        <v>C</v>
      </c>
      <c r="O58" s="196" t="str">
        <f>IF('P09'!$F58&gt;"",'P09'!$E58&amp;" "&amp;CHAR(10)&amp;'P09'!$F58,'P09'!$E58)</f>
        <v>C</v>
      </c>
      <c r="P58" s="196" t="str">
        <f>IF('P10'!$F58&gt;"",'P10'!$E58&amp;" "&amp;CHAR(10)&amp;'P10'!$F58,'P10'!$E58)</f>
        <v>C</v>
      </c>
      <c r="Q58" s="196" t="str">
        <f>IF('P11'!$F58&gt;"",'P11'!$E58&amp;" "&amp;CHAR(10)&amp;'P11'!$F58,'P11'!$E58)</f>
        <v>C</v>
      </c>
      <c r="R58" s="196" t="str">
        <f>IF('P12'!$F58&gt;"",'P12'!$E58&amp;" "&amp;CHAR(10)&amp;'P12'!$F58,'P12'!$E58)</f>
        <v>C</v>
      </c>
      <c r="S58" s="196" t="str">
        <f>IF('P13'!$F58&gt;"",'P13'!$E58&amp;" "&amp;CHAR(10)&amp;'P13'!$F58,'P13'!$E58)</f>
        <v>C</v>
      </c>
      <c r="T58" s="196" t="str">
        <f>IF('P14'!$F58&gt;"",'P14'!$E58&amp;" "&amp;CHAR(10)&amp;'P14'!$F58,'P14'!$E58)</f>
        <v>C</v>
      </c>
      <c r="U58" s="196" t="str">
        <f>IF('P15'!$F58&gt;"",'P15'!$E58&amp;" "&amp;CHAR(10)&amp;'P15'!$F58,'P15'!$E58)</f>
        <v>C</v>
      </c>
      <c r="V58" s="196" t="str">
        <f>IF('P16'!$F58&gt;"",'P16'!$E58&amp;" "&amp;CHAR(10)&amp;'P16'!$F58,'P16'!$E58)</f>
        <v>NT</v>
      </c>
      <c r="W58" s="196" t="str">
        <f>IF('P17'!$F58&gt;"",'P17'!$E58&amp;" "&amp;CHAR(10)&amp;'P17'!$F58,'P17'!$E58)</f>
        <v>NT</v>
      </c>
      <c r="X58" s="196" t="str">
        <f>IF('P18'!$F58&gt;"",'P18'!$E58&amp;" "&amp;CHAR(10)&amp;'P18'!$F58,'P18'!$E58)</f>
        <v>NT</v>
      </c>
      <c r="Y58" s="196" t="str">
        <f>IF('P19'!$F58&gt;"",'P19'!$E58&amp;" "&amp;CHAR(10)&amp;'P19'!$F58,'P19'!$E58)</f>
        <v>NT</v>
      </c>
      <c r="Z58" s="198" t="str">
        <f>IF('P20'!$F58&gt;"",'P20'!$E58&amp;" "&amp;CHAR(10)&amp;'P20'!$F58,'P20'!$E58)</f>
        <v>NT</v>
      </c>
      <c r="AA58" s="201" t="str">
        <f>BaseDeCalcul!AE64</f>
        <v>C</v>
      </c>
      <c r="AB58" s="193" t="str">
        <f t="shared" si="0"/>
        <v/>
      </c>
    </row>
    <row r="59" spans="1:28" ht="45" customHeight="1">
      <c r="A59">
        <v>7</v>
      </c>
      <c r="B59" s="71" t="str">
        <f>Criteres!B59</f>
        <v>Éléments obligatoires</v>
      </c>
      <c r="C59" s="195">
        <f>BaseDeCalcul!AA65</f>
        <v>56</v>
      </c>
      <c r="D59" s="195" t="str">
        <f>BaseDeCalcul!B65</f>
        <v>8.3</v>
      </c>
      <c r="E59" s="72" t="str">
        <f>Criteres!E59</f>
        <v>Dans chaque page web, la langue par défaut est-elle présente ?</v>
      </c>
      <c r="F59" s="70" t="str">
        <f>Criteres!D59</f>
        <v>A</v>
      </c>
      <c r="G59" s="196" t="str">
        <f>IF('P01'!$F59&gt;"",'P01'!$E59&amp;" "&amp;CHAR(10)&amp;'P01'!$F59,'P01'!$E59)</f>
        <v>C</v>
      </c>
      <c r="H59" s="196" t="str">
        <f>IF('P02'!$F59&gt;"",'P02'!$E59&amp;" "&amp;CHAR(10)&amp;'P02'!$F59,'P02'!$E59)</f>
        <v>C</v>
      </c>
      <c r="I59" s="196" t="str">
        <f>IF('P03'!$F59&gt;"",'P03'!$E59&amp;" "&amp;CHAR(10)&amp;'P03'!$F59,'P03'!$E59)</f>
        <v>C</v>
      </c>
      <c r="J59" s="196" t="str">
        <f>IF('P04'!$F59&gt;"",'P04'!$E59&amp;" "&amp;CHAR(10)&amp;'P04'!$F59,'P04'!$E59)</f>
        <v>C</v>
      </c>
      <c r="K59" s="196" t="str">
        <f>IF('P05'!$F59&gt;"",'P05'!$E59&amp;" "&amp;CHAR(10)&amp;'P05'!$F59,'P05'!$E59)</f>
        <v>C</v>
      </c>
      <c r="L59" s="196" t="str">
        <f>IF('P06'!$F59&gt;"",'P06'!$E59&amp;" "&amp;CHAR(10)&amp;'P06'!$F59,'P06'!$E59)</f>
        <v>C</v>
      </c>
      <c r="M59" s="196" t="str">
        <f>IF('P07'!$F59&gt;"",'P07'!$E59&amp;" "&amp;CHAR(10)&amp;'P07'!$F59,'P07'!$E59)</f>
        <v>C</v>
      </c>
      <c r="N59" s="196" t="str">
        <f>IF('P08'!$F59&gt;"",'P08'!$E59&amp;" "&amp;CHAR(10)&amp;'P08'!$F59,'P08'!$E59)</f>
        <v>C</v>
      </c>
      <c r="O59" s="196" t="str">
        <f>IF('P09'!$F59&gt;"",'P09'!$E59&amp;" "&amp;CHAR(10)&amp;'P09'!$F59,'P09'!$E59)</f>
        <v>C</v>
      </c>
      <c r="P59" s="196" t="str">
        <f>IF('P10'!$F59&gt;"",'P10'!$E59&amp;" "&amp;CHAR(10)&amp;'P10'!$F59,'P10'!$E59)</f>
        <v>C</v>
      </c>
      <c r="Q59" s="196" t="str">
        <f>IF('P11'!$F59&gt;"",'P11'!$E59&amp;" "&amp;CHAR(10)&amp;'P11'!$F59,'P11'!$E59)</f>
        <v>C</v>
      </c>
      <c r="R59" s="196" t="str">
        <f>IF('P12'!$F59&gt;"",'P12'!$E59&amp;" "&amp;CHAR(10)&amp;'P12'!$F59,'P12'!$E59)</f>
        <v>C</v>
      </c>
      <c r="S59" s="196" t="str">
        <f>IF('P13'!$F59&gt;"",'P13'!$E59&amp;" "&amp;CHAR(10)&amp;'P13'!$F59,'P13'!$E59)</f>
        <v>C</v>
      </c>
      <c r="T59" s="196" t="str">
        <f>IF('P14'!$F59&gt;"",'P14'!$E59&amp;" "&amp;CHAR(10)&amp;'P14'!$F59,'P14'!$E59)</f>
        <v>C</v>
      </c>
      <c r="U59" s="196" t="str">
        <f>IF('P15'!$F59&gt;"",'P15'!$E59&amp;" "&amp;CHAR(10)&amp;'P15'!$F59,'P15'!$E59)</f>
        <v>C</v>
      </c>
      <c r="V59" s="196" t="str">
        <f>IF('P16'!$F59&gt;"",'P16'!$E59&amp;" "&amp;CHAR(10)&amp;'P16'!$F59,'P16'!$E59)</f>
        <v>NT</v>
      </c>
      <c r="W59" s="196" t="str">
        <f>IF('P17'!$F59&gt;"",'P17'!$E59&amp;" "&amp;CHAR(10)&amp;'P17'!$F59,'P17'!$E59)</f>
        <v>NT</v>
      </c>
      <c r="X59" s="196" t="str">
        <f>IF('P18'!$F59&gt;"",'P18'!$E59&amp;" "&amp;CHAR(10)&amp;'P18'!$F59,'P18'!$E59)</f>
        <v>NT</v>
      </c>
      <c r="Y59" s="196" t="str">
        <f>IF('P19'!$F59&gt;"",'P19'!$E59&amp;" "&amp;CHAR(10)&amp;'P19'!$F59,'P19'!$E59)</f>
        <v>NT</v>
      </c>
      <c r="Z59" s="198" t="str">
        <f>IF('P20'!$F59&gt;"",'P20'!$E59&amp;" "&amp;CHAR(10)&amp;'P20'!$F59,'P20'!$E59)</f>
        <v>NT</v>
      </c>
      <c r="AA59" s="201" t="str">
        <f>BaseDeCalcul!AE65</f>
        <v>C</v>
      </c>
      <c r="AB59" s="193" t="str">
        <f t="shared" si="0"/>
        <v/>
      </c>
    </row>
    <row r="60" spans="1:28" ht="45" customHeight="1">
      <c r="A60">
        <v>7</v>
      </c>
      <c r="B60" s="71" t="str">
        <f>Criteres!B60</f>
        <v>Éléments obligatoires</v>
      </c>
      <c r="C60" s="195">
        <f>BaseDeCalcul!AA66</f>
        <v>57</v>
      </c>
      <c r="D60" s="195" t="str">
        <f>BaseDeCalcul!B66</f>
        <v>8.4</v>
      </c>
      <c r="E60" s="72" t="str">
        <f>Criteres!E60</f>
        <v>Pour chaque page web ayant une langue par défaut, le code de langue est-il pertinent ?</v>
      </c>
      <c r="F60" s="70" t="str">
        <f>Criteres!D60</f>
        <v>A</v>
      </c>
      <c r="G60" s="196" t="str">
        <f>IF('P01'!$F60&gt;"",'P01'!$E60&amp;" "&amp;CHAR(10)&amp;'P01'!$F60,'P01'!$E60)</f>
        <v>C</v>
      </c>
      <c r="H60" s="196" t="str">
        <f>IF('P02'!$F60&gt;"",'P02'!$E60&amp;" "&amp;CHAR(10)&amp;'P02'!$F60,'P02'!$E60)</f>
        <v>C</v>
      </c>
      <c r="I60" s="196" t="str">
        <f>IF('P03'!$F60&gt;"",'P03'!$E60&amp;" "&amp;CHAR(10)&amp;'P03'!$F60,'P03'!$E60)</f>
        <v>C</v>
      </c>
      <c r="J60" s="196" t="str">
        <f>IF('P04'!$F60&gt;"",'P04'!$E60&amp;" "&amp;CHAR(10)&amp;'P04'!$F60,'P04'!$E60)</f>
        <v>C</v>
      </c>
      <c r="K60" s="196" t="str">
        <f>IF('P05'!$F60&gt;"",'P05'!$E60&amp;" "&amp;CHAR(10)&amp;'P05'!$F60,'P05'!$E60)</f>
        <v>C</v>
      </c>
      <c r="L60" s="196" t="str">
        <f>IF('P06'!$F60&gt;"",'P06'!$E60&amp;" "&amp;CHAR(10)&amp;'P06'!$F60,'P06'!$E60)</f>
        <v>C</v>
      </c>
      <c r="M60" s="196" t="str">
        <f>IF('P07'!$F60&gt;"",'P07'!$E60&amp;" "&amp;CHAR(10)&amp;'P07'!$F60,'P07'!$E60)</f>
        <v>C</v>
      </c>
      <c r="N60" s="196" t="str">
        <f>IF('P08'!$F60&gt;"",'P08'!$E60&amp;" "&amp;CHAR(10)&amp;'P08'!$F60,'P08'!$E60)</f>
        <v>C</v>
      </c>
      <c r="O60" s="196" t="str">
        <f>IF('P09'!$F60&gt;"",'P09'!$E60&amp;" "&amp;CHAR(10)&amp;'P09'!$F60,'P09'!$E60)</f>
        <v>C</v>
      </c>
      <c r="P60" s="196" t="str">
        <f>IF('P10'!$F60&gt;"",'P10'!$E60&amp;" "&amp;CHAR(10)&amp;'P10'!$F60,'P10'!$E60)</f>
        <v>C</v>
      </c>
      <c r="Q60" s="196" t="str">
        <f>IF('P11'!$F60&gt;"",'P11'!$E60&amp;" "&amp;CHAR(10)&amp;'P11'!$F60,'P11'!$E60)</f>
        <v>C</v>
      </c>
      <c r="R60" s="196" t="str">
        <f>IF('P12'!$F60&gt;"",'P12'!$E60&amp;" "&amp;CHAR(10)&amp;'P12'!$F60,'P12'!$E60)</f>
        <v>C</v>
      </c>
      <c r="S60" s="196" t="str">
        <f>IF('P13'!$F60&gt;"",'P13'!$E60&amp;" "&amp;CHAR(10)&amp;'P13'!$F60,'P13'!$E60)</f>
        <v>C</v>
      </c>
      <c r="T60" s="196" t="str">
        <f>IF('P14'!$F60&gt;"",'P14'!$E60&amp;" "&amp;CHAR(10)&amp;'P14'!$F60,'P14'!$E60)</f>
        <v>C</v>
      </c>
      <c r="U60" s="196" t="str">
        <f>IF('P15'!$F60&gt;"",'P15'!$E60&amp;" "&amp;CHAR(10)&amp;'P15'!$F60,'P15'!$E60)</f>
        <v>C</v>
      </c>
      <c r="V60" s="196" t="str">
        <f>IF('P16'!$F60&gt;"",'P16'!$E60&amp;" "&amp;CHAR(10)&amp;'P16'!$F60,'P16'!$E60)</f>
        <v>NT</v>
      </c>
      <c r="W60" s="196" t="str">
        <f>IF('P17'!$F60&gt;"",'P17'!$E60&amp;" "&amp;CHAR(10)&amp;'P17'!$F60,'P17'!$E60)</f>
        <v>NT</v>
      </c>
      <c r="X60" s="196" t="str">
        <f>IF('P18'!$F60&gt;"",'P18'!$E60&amp;" "&amp;CHAR(10)&amp;'P18'!$F60,'P18'!$E60)</f>
        <v>NT</v>
      </c>
      <c r="Y60" s="196" t="str">
        <f>IF('P19'!$F60&gt;"",'P19'!$E60&amp;" "&amp;CHAR(10)&amp;'P19'!$F60,'P19'!$E60)</f>
        <v>NT</v>
      </c>
      <c r="Z60" s="198" t="str">
        <f>IF('P20'!$F60&gt;"",'P20'!$E60&amp;" "&amp;CHAR(10)&amp;'P20'!$F60,'P20'!$E60)</f>
        <v>NT</v>
      </c>
      <c r="AA60" s="201" t="str">
        <f>BaseDeCalcul!AE66</f>
        <v>C</v>
      </c>
      <c r="AB60" s="193" t="str">
        <f t="shared" si="0"/>
        <v/>
      </c>
    </row>
    <row r="61" spans="1:28" ht="45" customHeight="1">
      <c r="A61">
        <v>8</v>
      </c>
      <c r="B61" s="71" t="str">
        <f>Criteres!B61</f>
        <v>Éléments obligatoires</v>
      </c>
      <c r="C61" s="195">
        <f>BaseDeCalcul!AA67</f>
        <v>58</v>
      </c>
      <c r="D61" s="195" t="str">
        <f>BaseDeCalcul!B67</f>
        <v>8.5</v>
      </c>
      <c r="E61" s="72" t="str">
        <f>Criteres!E61</f>
        <v>Chaque page web a-t-elle un titre de page ?</v>
      </c>
      <c r="F61" s="70" t="str">
        <f>Criteres!D61</f>
        <v>A</v>
      </c>
      <c r="G61" s="196" t="str">
        <f>IF('P01'!$F61&gt;"",'P01'!$E61&amp;" "&amp;CHAR(10)&amp;'P01'!$F61,'P01'!$E61)</f>
        <v>C</v>
      </c>
      <c r="H61" s="196" t="str">
        <f>IF('P02'!$F61&gt;"",'P02'!$E61&amp;" "&amp;CHAR(10)&amp;'P02'!$F61,'P02'!$E61)</f>
        <v>C</v>
      </c>
      <c r="I61" s="196" t="str">
        <f>IF('P03'!$F61&gt;"",'P03'!$E61&amp;" "&amp;CHAR(10)&amp;'P03'!$F61,'P03'!$E61)</f>
        <v>C</v>
      </c>
      <c r="J61" s="196" t="str">
        <f>IF('P04'!$F61&gt;"",'P04'!$E61&amp;" "&amp;CHAR(10)&amp;'P04'!$F61,'P04'!$E61)</f>
        <v>C</v>
      </c>
      <c r="K61" s="196" t="str">
        <f>IF('P05'!$F61&gt;"",'P05'!$E61&amp;" "&amp;CHAR(10)&amp;'P05'!$F61,'P05'!$E61)</f>
        <v>C</v>
      </c>
      <c r="L61" s="196" t="str">
        <f>IF('P06'!$F61&gt;"",'P06'!$E61&amp;" "&amp;CHAR(10)&amp;'P06'!$F61,'P06'!$E61)</f>
        <v>C</v>
      </c>
      <c r="M61" s="196" t="str">
        <f>IF('P07'!$F61&gt;"",'P07'!$E61&amp;" "&amp;CHAR(10)&amp;'P07'!$F61,'P07'!$E61)</f>
        <v>C</v>
      </c>
      <c r="N61" s="196" t="str">
        <f>IF('P08'!$F61&gt;"",'P08'!$E61&amp;" "&amp;CHAR(10)&amp;'P08'!$F61,'P08'!$E61)</f>
        <v>C</v>
      </c>
      <c r="O61" s="196" t="str">
        <f>IF('P09'!$F61&gt;"",'P09'!$E61&amp;" "&amp;CHAR(10)&amp;'P09'!$F61,'P09'!$E61)</f>
        <v>C</v>
      </c>
      <c r="P61" s="196" t="str">
        <f>IF('P10'!$F61&gt;"",'P10'!$E61&amp;" "&amp;CHAR(10)&amp;'P10'!$F61,'P10'!$E61)</f>
        <v>C</v>
      </c>
      <c r="Q61" s="196" t="str">
        <f>IF('P11'!$F61&gt;"",'P11'!$E61&amp;" "&amp;CHAR(10)&amp;'P11'!$F61,'P11'!$E61)</f>
        <v>C</v>
      </c>
      <c r="R61" s="196" t="str">
        <f>IF('P12'!$F61&gt;"",'P12'!$E61&amp;" "&amp;CHAR(10)&amp;'P12'!$F61,'P12'!$E61)</f>
        <v>C</v>
      </c>
      <c r="S61" s="196" t="str">
        <f>IF('P13'!$F61&gt;"",'P13'!$E61&amp;" "&amp;CHAR(10)&amp;'P13'!$F61,'P13'!$E61)</f>
        <v>C</v>
      </c>
      <c r="T61" s="196" t="str">
        <f>IF('P14'!$F61&gt;"",'P14'!$E61&amp;" "&amp;CHAR(10)&amp;'P14'!$F61,'P14'!$E61)</f>
        <v>C</v>
      </c>
      <c r="U61" s="196" t="str">
        <f>IF('P15'!$F61&gt;"",'P15'!$E61&amp;" "&amp;CHAR(10)&amp;'P15'!$F61,'P15'!$E61)</f>
        <v>C</v>
      </c>
      <c r="V61" s="196" t="str">
        <f>IF('P16'!$F61&gt;"",'P16'!$E61&amp;" "&amp;CHAR(10)&amp;'P16'!$F61,'P16'!$E61)</f>
        <v>NT</v>
      </c>
      <c r="W61" s="196" t="str">
        <f>IF('P17'!$F61&gt;"",'P17'!$E61&amp;" "&amp;CHAR(10)&amp;'P17'!$F61,'P17'!$E61)</f>
        <v>NT</v>
      </c>
      <c r="X61" s="196" t="str">
        <f>IF('P18'!$F61&gt;"",'P18'!$E61&amp;" "&amp;CHAR(10)&amp;'P18'!$F61,'P18'!$E61)</f>
        <v>NT</v>
      </c>
      <c r="Y61" s="196" t="str">
        <f>IF('P19'!$F61&gt;"",'P19'!$E61&amp;" "&amp;CHAR(10)&amp;'P19'!$F61,'P19'!$E61)</f>
        <v>NT</v>
      </c>
      <c r="Z61" s="198" t="str">
        <f>IF('P20'!$F61&gt;"",'P20'!$E61&amp;" "&amp;CHAR(10)&amp;'P20'!$F61,'P20'!$E61)</f>
        <v>NT</v>
      </c>
      <c r="AA61" s="201" t="str">
        <f>BaseDeCalcul!AE67</f>
        <v>C</v>
      </c>
      <c r="AB61" s="193" t="str">
        <f t="shared" si="0"/>
        <v/>
      </c>
    </row>
    <row r="62" spans="1:28" ht="45" customHeight="1">
      <c r="A62">
        <v>8</v>
      </c>
      <c r="B62" s="71" t="str">
        <f>Criteres!B62</f>
        <v>Éléments obligatoires</v>
      </c>
      <c r="C62" s="195">
        <f>BaseDeCalcul!AA68</f>
        <v>59</v>
      </c>
      <c r="D62" s="195" t="str">
        <f>BaseDeCalcul!B68</f>
        <v>8.6</v>
      </c>
      <c r="E62" s="72" t="str">
        <f>Criteres!E62</f>
        <v>Pour chaque page web ayant un titre de page, ce titre est-il pertinent ?</v>
      </c>
      <c r="F62" s="70" t="str">
        <f>Criteres!D62</f>
        <v>A</v>
      </c>
      <c r="G62" s="196" t="str">
        <f>IF('P01'!$F62&gt;"",'P01'!$E62&amp;" "&amp;CHAR(10)&amp;'P01'!$F62,'P01'!$E62)</f>
        <v>C</v>
      </c>
      <c r="H62" s="196" t="str">
        <f>IF('P02'!$F62&gt;"",'P02'!$E62&amp;" "&amp;CHAR(10)&amp;'P02'!$F62,'P02'!$E62)</f>
        <v>C</v>
      </c>
      <c r="I62" s="196" t="str">
        <f>IF('P03'!$F62&gt;"",'P03'!$E62&amp;" "&amp;CHAR(10)&amp;'P03'!$F62,'P03'!$E62)</f>
        <v>C</v>
      </c>
      <c r="J62" s="196" t="str">
        <f>IF('P04'!$F62&gt;"",'P04'!$E62&amp;" "&amp;CHAR(10)&amp;'P04'!$F62,'P04'!$E62)</f>
        <v>C</v>
      </c>
      <c r="K62" s="196" t="str">
        <f>IF('P05'!$F62&gt;"",'P05'!$E62&amp;" "&amp;CHAR(10)&amp;'P05'!$F62,'P05'!$E62)</f>
        <v>C</v>
      </c>
      <c r="L62" s="196" t="str">
        <f>IF('P06'!$F62&gt;"",'P06'!$E62&amp;" "&amp;CHAR(10)&amp;'P06'!$F62,'P06'!$E62)</f>
        <v>C</v>
      </c>
      <c r="M62" s="196" t="str">
        <f>IF('P07'!$F62&gt;"",'P07'!$E62&amp;" "&amp;CHAR(10)&amp;'P07'!$F62,'P07'!$E62)</f>
        <v>C</v>
      </c>
      <c r="N62" s="196" t="str">
        <f>IF('P08'!$F62&gt;"",'P08'!$E62&amp;" "&amp;CHAR(10)&amp;'P08'!$F62,'P08'!$E62)</f>
        <v>C</v>
      </c>
      <c r="O62" s="196" t="str">
        <f>IF('P09'!$F62&gt;"",'P09'!$E62&amp;" "&amp;CHAR(10)&amp;'P09'!$F62,'P09'!$E62)</f>
        <v>C</v>
      </c>
      <c r="P62" s="196" t="str">
        <f>IF('P10'!$F62&gt;"",'P10'!$E62&amp;" "&amp;CHAR(10)&amp;'P10'!$F62,'P10'!$E62)</f>
        <v>C</v>
      </c>
      <c r="Q62" s="196" t="str">
        <f>IF('P11'!$F62&gt;"",'P11'!$E62&amp;" "&amp;CHAR(10)&amp;'P11'!$F62,'P11'!$E62)</f>
        <v>C</v>
      </c>
      <c r="R62" s="196" t="str">
        <f>IF('P12'!$F62&gt;"",'P12'!$E62&amp;" "&amp;CHAR(10)&amp;'P12'!$F62,'P12'!$E62)</f>
        <v>C</v>
      </c>
      <c r="S62" s="196" t="str">
        <f>IF('P13'!$F62&gt;"",'P13'!$E62&amp;" "&amp;CHAR(10)&amp;'P13'!$F62,'P13'!$E62)</f>
        <v>C</v>
      </c>
      <c r="T62" s="196" t="str">
        <f>IF('P14'!$F62&gt;"",'P14'!$E62&amp;" "&amp;CHAR(10)&amp;'P14'!$F62,'P14'!$E62)</f>
        <v>C</v>
      </c>
      <c r="U62" s="196" t="str">
        <f>IF('P15'!$F62&gt;"",'P15'!$E62&amp;" "&amp;CHAR(10)&amp;'P15'!$F62,'P15'!$E62)</f>
        <v>C</v>
      </c>
      <c r="V62" s="196" t="str">
        <f>IF('P16'!$F62&gt;"",'P16'!$E62&amp;" "&amp;CHAR(10)&amp;'P16'!$F62,'P16'!$E62)</f>
        <v>NT</v>
      </c>
      <c r="W62" s="196" t="str">
        <f>IF('P17'!$F62&gt;"",'P17'!$E62&amp;" "&amp;CHAR(10)&amp;'P17'!$F62,'P17'!$E62)</f>
        <v>NT</v>
      </c>
      <c r="X62" s="196" t="str">
        <f>IF('P18'!$F62&gt;"",'P18'!$E62&amp;" "&amp;CHAR(10)&amp;'P18'!$F62,'P18'!$E62)</f>
        <v>NT</v>
      </c>
      <c r="Y62" s="196" t="str">
        <f>IF('P19'!$F62&gt;"",'P19'!$E62&amp;" "&amp;CHAR(10)&amp;'P19'!$F62,'P19'!$E62)</f>
        <v>NT</v>
      </c>
      <c r="Z62" s="198" t="str">
        <f>IF('P20'!$F62&gt;"",'P20'!$E62&amp;" "&amp;CHAR(10)&amp;'P20'!$F62,'P20'!$E62)</f>
        <v>NT</v>
      </c>
      <c r="AA62" s="201" t="str">
        <f>BaseDeCalcul!AE68</f>
        <v>C</v>
      </c>
      <c r="AB62" s="193" t="str">
        <f t="shared" si="0"/>
        <v/>
      </c>
    </row>
    <row r="63" spans="1:28" ht="45" customHeight="1">
      <c r="A63">
        <v>8</v>
      </c>
      <c r="B63" s="71" t="str">
        <f>Criteres!B63</f>
        <v>Éléments obligatoires</v>
      </c>
      <c r="C63" s="195">
        <f>BaseDeCalcul!AA69</f>
        <v>60</v>
      </c>
      <c r="D63" s="195" t="str">
        <f>BaseDeCalcul!B69</f>
        <v>8.7</v>
      </c>
      <c r="E63" s="72" t="str">
        <f>Criteres!E63</f>
        <v>Dans chaque page web, chaque changement de langue est-il indiqué dans le code source (hors cas particuliers) ?</v>
      </c>
      <c r="F63" s="70" t="str">
        <f>Criteres!D63</f>
        <v>AA</v>
      </c>
      <c r="G63" s="196" t="str">
        <f>IF('P01'!$F63&gt;"",'P01'!$E63&amp;" "&amp;CHAR(10)&amp;'P01'!$F63,'P01'!$E63)</f>
        <v>NC 
[1]</v>
      </c>
      <c r="H63" s="196" t="str">
        <f>IF('P02'!$F63&gt;"",'P02'!$E63&amp;" "&amp;CHAR(10)&amp;'P02'!$F63,'P02'!$E63)</f>
        <v>NC 
[1]</v>
      </c>
      <c r="I63" s="196" t="str">
        <f>IF('P03'!$F63&gt;"",'P03'!$E63&amp;" "&amp;CHAR(10)&amp;'P03'!$F63,'P03'!$E63)</f>
        <v>NA 
[1]</v>
      </c>
      <c r="J63" s="196" t="str">
        <f>IF('P04'!$F63&gt;"",'P04'!$E63&amp;" "&amp;CHAR(10)&amp;'P04'!$F63,'P04'!$E63)</f>
        <v>NC 
[1]</v>
      </c>
      <c r="K63" s="196" t="str">
        <f>IF('P05'!$F63&gt;"",'P05'!$E63&amp;" "&amp;CHAR(10)&amp;'P05'!$F63,'P05'!$E63)</f>
        <v>NC 
[1]</v>
      </c>
      <c r="L63" s="196" t="str">
        <f>IF('P06'!$F63&gt;"",'P06'!$E63&amp;" "&amp;CHAR(10)&amp;'P06'!$F63,'P06'!$E63)</f>
        <v>NC 
[1]</v>
      </c>
      <c r="M63" s="196" t="str">
        <f>IF('P07'!$F63&gt;"",'P07'!$E63&amp;" "&amp;CHAR(10)&amp;'P07'!$F63,'P07'!$E63)</f>
        <v>NC 
[1]</v>
      </c>
      <c r="N63" s="196" t="str">
        <f>IF('P08'!$F63&gt;"",'P08'!$E63&amp;" "&amp;CHAR(10)&amp;'P08'!$F63,'P08'!$E63)</f>
        <v>NC 
[1]</v>
      </c>
      <c r="O63" s="196" t="str">
        <f>IF('P09'!$F63&gt;"",'P09'!$E63&amp;" "&amp;CHAR(10)&amp;'P09'!$F63,'P09'!$E63)</f>
        <v>NC 
[1]</v>
      </c>
      <c r="P63" s="196" t="str">
        <f>IF('P10'!$F63&gt;"",'P10'!$E63&amp;" "&amp;CHAR(10)&amp;'P10'!$F63,'P10'!$E63)</f>
        <v>NA 
[1]</v>
      </c>
      <c r="Q63" s="196" t="str">
        <f>IF('P11'!$F63&gt;"",'P11'!$E63&amp;" "&amp;CHAR(10)&amp;'P11'!$F63,'P11'!$E63)</f>
        <v>NC 
[1]</v>
      </c>
      <c r="R63" s="196" t="str">
        <f>IF('P12'!$F63&gt;"",'P12'!$E63&amp;" "&amp;CHAR(10)&amp;'P12'!$F63,'P12'!$E63)</f>
        <v>NC 
[1]</v>
      </c>
      <c r="S63" s="196" t="str">
        <f>IF('P13'!$F63&gt;"",'P13'!$E63&amp;" "&amp;CHAR(10)&amp;'P13'!$F63,'P13'!$E63)</f>
        <v>NA 
[1]</v>
      </c>
      <c r="T63" s="196" t="str">
        <f>IF('P14'!$F63&gt;"",'P14'!$E63&amp;" "&amp;CHAR(10)&amp;'P14'!$F63,'P14'!$E63)</f>
        <v>NA 
[1]</v>
      </c>
      <c r="U63" s="196" t="str">
        <f>IF('P15'!$F63&gt;"",'P15'!$E63&amp;" "&amp;CHAR(10)&amp;'P15'!$F63,'P15'!$E63)</f>
        <v>NC 
[1]</v>
      </c>
      <c r="V63" s="196" t="str">
        <f>IF('P16'!$F63&gt;"",'P16'!$E63&amp;" "&amp;CHAR(10)&amp;'P16'!$F63,'P16'!$E63)</f>
        <v>NT</v>
      </c>
      <c r="W63" s="196" t="str">
        <f>IF('P17'!$F63&gt;"",'P17'!$E63&amp;" "&amp;CHAR(10)&amp;'P17'!$F63,'P17'!$E63)</f>
        <v>NT</v>
      </c>
      <c r="X63" s="196" t="str">
        <f>IF('P18'!$F63&gt;"",'P18'!$E63&amp;" "&amp;CHAR(10)&amp;'P18'!$F63,'P18'!$E63)</f>
        <v>NT</v>
      </c>
      <c r="Y63" s="196" t="str">
        <f>IF('P19'!$F63&gt;"",'P19'!$E63&amp;" "&amp;CHAR(10)&amp;'P19'!$F63,'P19'!$E63)</f>
        <v>NT</v>
      </c>
      <c r="Z63" s="198" t="str">
        <f>IF('P20'!$F63&gt;"",'P20'!$E63&amp;" "&amp;CHAR(10)&amp;'P20'!$F63,'P20'!$E63)</f>
        <v>NT</v>
      </c>
      <c r="AA63" s="201" t="str">
        <f>BaseDeCalcul!AE69</f>
        <v>NC</v>
      </c>
      <c r="AB63" s="193" t="str">
        <f t="shared" si="0"/>
        <v/>
      </c>
    </row>
    <row r="64" spans="1:28" ht="45" customHeight="1">
      <c r="A64">
        <v>8</v>
      </c>
      <c r="B64" s="71" t="str">
        <f>Criteres!B64</f>
        <v>Éléments obligatoires</v>
      </c>
      <c r="C64" s="195">
        <f>BaseDeCalcul!AA70</f>
        <v>61</v>
      </c>
      <c r="D64" s="195" t="str">
        <f>BaseDeCalcul!B70</f>
        <v>8.8</v>
      </c>
      <c r="E64" s="72" t="str">
        <f>Criteres!E64</f>
        <v>Dans chaque page web, le code de langue de chaque changement de langue est-il valide et pertinent ?</v>
      </c>
      <c r="F64" s="70" t="str">
        <f>Criteres!D64</f>
        <v>AA</v>
      </c>
      <c r="G64" s="196" t="str">
        <f>IF('P01'!$F64&gt;"",'P01'!$E64&amp;" "&amp;CHAR(10)&amp;'P01'!$F64,'P01'!$E64)</f>
        <v>C</v>
      </c>
      <c r="H64" s="196" t="str">
        <f>IF('P02'!$F64&gt;"",'P02'!$E64&amp;" "&amp;CHAR(10)&amp;'P02'!$F64,'P02'!$E64)</f>
        <v>NA</v>
      </c>
      <c r="I64" s="196" t="str">
        <f>IF('P03'!$F64&gt;"",'P03'!$E64&amp;" "&amp;CHAR(10)&amp;'P03'!$F64,'P03'!$E64)</f>
        <v>NA</v>
      </c>
      <c r="J64" s="196" t="str">
        <f>IF('P04'!$F64&gt;"",'P04'!$E64&amp;" "&amp;CHAR(10)&amp;'P04'!$F64,'P04'!$E64)</f>
        <v>NA</v>
      </c>
      <c r="K64" s="196" t="str">
        <f>IF('P05'!$F64&gt;"",'P05'!$E64&amp;" "&amp;CHAR(10)&amp;'P05'!$F64,'P05'!$E64)</f>
        <v>NA</v>
      </c>
      <c r="L64" s="196" t="str">
        <f>IF('P06'!$F64&gt;"",'P06'!$E64&amp;" "&amp;CHAR(10)&amp;'P06'!$F64,'P06'!$E64)</f>
        <v>NA</v>
      </c>
      <c r="M64" s="196" t="str">
        <f>IF('P07'!$F64&gt;"",'P07'!$E64&amp;" "&amp;CHAR(10)&amp;'P07'!$F64,'P07'!$E64)</f>
        <v>NA</v>
      </c>
      <c r="N64" s="196" t="str">
        <f>IF('P08'!$F64&gt;"",'P08'!$E64&amp;" "&amp;CHAR(10)&amp;'P08'!$F64,'P08'!$E64)</f>
        <v>NA</v>
      </c>
      <c r="O64" s="196" t="str">
        <f>IF('P09'!$F64&gt;"",'P09'!$E64&amp;" "&amp;CHAR(10)&amp;'P09'!$F64,'P09'!$E64)</f>
        <v>NA</v>
      </c>
      <c r="P64" s="196" t="str">
        <f>IF('P10'!$F64&gt;"",'P10'!$E64&amp;" "&amp;CHAR(10)&amp;'P10'!$F64,'P10'!$E64)</f>
        <v>NA</v>
      </c>
      <c r="Q64" s="196" t="str">
        <f>IF('P11'!$F64&gt;"",'P11'!$E64&amp;" "&amp;CHAR(10)&amp;'P11'!$F64,'P11'!$E64)</f>
        <v>NA</v>
      </c>
      <c r="R64" s="196" t="str">
        <f>IF('P12'!$F64&gt;"",'P12'!$E64&amp;" "&amp;CHAR(10)&amp;'P12'!$F64,'P12'!$E64)</f>
        <v>NA</v>
      </c>
      <c r="S64" s="196" t="str">
        <f>IF('P13'!$F64&gt;"",'P13'!$E64&amp;" "&amp;CHAR(10)&amp;'P13'!$F64,'P13'!$E64)</f>
        <v>NA</v>
      </c>
      <c r="T64" s="196" t="str">
        <f>IF('P14'!$F64&gt;"",'P14'!$E64&amp;" "&amp;CHAR(10)&amp;'P14'!$F64,'P14'!$E64)</f>
        <v>NA</v>
      </c>
      <c r="U64" s="196" t="str">
        <f>IF('P15'!$F64&gt;"",'P15'!$E64&amp;" "&amp;CHAR(10)&amp;'P15'!$F64,'P15'!$E64)</f>
        <v>NA</v>
      </c>
      <c r="V64" s="196" t="str">
        <f>IF('P16'!$F64&gt;"",'P16'!$E64&amp;" "&amp;CHAR(10)&amp;'P16'!$F64,'P16'!$E64)</f>
        <v>NT</v>
      </c>
      <c r="W64" s="196" t="str">
        <f>IF('P17'!$F64&gt;"",'P17'!$E64&amp;" "&amp;CHAR(10)&amp;'P17'!$F64,'P17'!$E64)</f>
        <v>NT</v>
      </c>
      <c r="X64" s="196" t="str">
        <f>IF('P18'!$F64&gt;"",'P18'!$E64&amp;" "&amp;CHAR(10)&amp;'P18'!$F64,'P18'!$E64)</f>
        <v>NT</v>
      </c>
      <c r="Y64" s="196" t="str">
        <f>IF('P19'!$F64&gt;"",'P19'!$E64&amp;" "&amp;CHAR(10)&amp;'P19'!$F64,'P19'!$E64)</f>
        <v>NT</v>
      </c>
      <c r="Z64" s="198" t="str">
        <f>IF('P20'!$F64&gt;"",'P20'!$E64&amp;" "&amp;CHAR(10)&amp;'P20'!$F64,'P20'!$E64)</f>
        <v>NT</v>
      </c>
      <c r="AA64" s="201" t="str">
        <f>BaseDeCalcul!AE70</f>
        <v>C</v>
      </c>
      <c r="AB64" s="193" t="str">
        <f t="shared" si="0"/>
        <v/>
      </c>
    </row>
    <row r="65" spans="1:28" ht="45" customHeight="1">
      <c r="A65">
        <v>8</v>
      </c>
      <c r="B65" s="71" t="str">
        <f>Criteres!B65</f>
        <v>Éléments obligatoires</v>
      </c>
      <c r="C65" s="195">
        <f>BaseDeCalcul!AA71</f>
        <v>62</v>
      </c>
      <c r="D65" s="195" t="str">
        <f>BaseDeCalcul!B71</f>
        <v>8.9</v>
      </c>
      <c r="E65" s="72" t="str">
        <f>Criteres!E65</f>
        <v>Dans chaque page web, les balises ne doivent pas être utilisées uniquement à des fins de présentation. Cette règle est-elle respectée ?</v>
      </c>
      <c r="F65" s="70" t="str">
        <f>Criteres!D65</f>
        <v>A</v>
      </c>
      <c r="G65" s="196" t="str">
        <f>IF('P01'!$F65&gt;"",'P01'!$E65&amp;" "&amp;CHAR(10)&amp;'P01'!$F65,'P01'!$E65)</f>
        <v>C</v>
      </c>
      <c r="H65" s="196" t="str">
        <f>IF('P02'!$F65&gt;"",'P02'!$E65&amp;" "&amp;CHAR(10)&amp;'P02'!$F65,'P02'!$E65)</f>
        <v>NC</v>
      </c>
      <c r="I65" s="196" t="str">
        <f>IF('P03'!$F65&gt;"",'P03'!$E65&amp;" "&amp;CHAR(10)&amp;'P03'!$F65,'P03'!$E65)</f>
        <v>C</v>
      </c>
      <c r="J65" s="196" t="str">
        <f>IF('P04'!$F65&gt;"",'P04'!$E65&amp;" "&amp;CHAR(10)&amp;'P04'!$F65,'P04'!$E65)</f>
        <v>C</v>
      </c>
      <c r="K65" s="196" t="str">
        <f>IF('P05'!$F65&gt;"",'P05'!$E65&amp;" "&amp;CHAR(10)&amp;'P05'!$F65,'P05'!$E65)</f>
        <v>C</v>
      </c>
      <c r="L65" s="196" t="str">
        <f>IF('P06'!$F65&gt;"",'P06'!$E65&amp;" "&amp;CHAR(10)&amp;'P06'!$F65,'P06'!$E65)</f>
        <v>NC</v>
      </c>
      <c r="M65" s="196" t="str">
        <f>IF('P07'!$F65&gt;"",'P07'!$E65&amp;" "&amp;CHAR(10)&amp;'P07'!$F65,'P07'!$E65)</f>
        <v>NC</v>
      </c>
      <c r="N65" s="196" t="str">
        <f>IF('P08'!$F65&gt;"",'P08'!$E65&amp;" "&amp;CHAR(10)&amp;'P08'!$F65,'P08'!$E65)</f>
        <v>NC</v>
      </c>
      <c r="O65" s="196" t="str">
        <f>IF('P09'!$F65&gt;"",'P09'!$E65&amp;" "&amp;CHAR(10)&amp;'P09'!$F65,'P09'!$E65)</f>
        <v>NC</v>
      </c>
      <c r="P65" s="196" t="str">
        <f>IF('P10'!$F65&gt;"",'P10'!$E65&amp;" "&amp;CHAR(10)&amp;'P10'!$F65,'P10'!$E65)</f>
        <v>C</v>
      </c>
      <c r="Q65" s="196" t="str">
        <f>IF('P11'!$F65&gt;"",'P11'!$E65&amp;" "&amp;CHAR(10)&amp;'P11'!$F65,'P11'!$E65)</f>
        <v>C</v>
      </c>
      <c r="R65" s="196" t="str">
        <f>IF('P12'!$F65&gt;"",'P12'!$E65&amp;" "&amp;CHAR(10)&amp;'P12'!$F65,'P12'!$E65)</f>
        <v>C</v>
      </c>
      <c r="S65" s="196" t="str">
        <f>IF('P13'!$F65&gt;"",'P13'!$E65&amp;" "&amp;CHAR(10)&amp;'P13'!$F65,'P13'!$E65)</f>
        <v>C</v>
      </c>
      <c r="T65" s="196" t="str">
        <f>IF('P14'!$F65&gt;"",'P14'!$E65&amp;" "&amp;CHAR(10)&amp;'P14'!$F65,'P14'!$E65)</f>
        <v>C</v>
      </c>
      <c r="U65" s="196" t="str">
        <f>IF('P15'!$F65&gt;"",'P15'!$E65&amp;" "&amp;CHAR(10)&amp;'P15'!$F65,'P15'!$E65)</f>
        <v>NC</v>
      </c>
      <c r="V65" s="196" t="str">
        <f>IF('P16'!$F65&gt;"",'P16'!$E65&amp;" "&amp;CHAR(10)&amp;'P16'!$F65,'P16'!$E65)</f>
        <v>NT</v>
      </c>
      <c r="W65" s="196" t="str">
        <f>IF('P17'!$F65&gt;"",'P17'!$E65&amp;" "&amp;CHAR(10)&amp;'P17'!$F65,'P17'!$E65)</f>
        <v>NT</v>
      </c>
      <c r="X65" s="196" t="str">
        <f>IF('P18'!$F65&gt;"",'P18'!$E65&amp;" "&amp;CHAR(10)&amp;'P18'!$F65,'P18'!$E65)</f>
        <v>NT</v>
      </c>
      <c r="Y65" s="196" t="str">
        <f>IF('P19'!$F65&gt;"",'P19'!$E65&amp;" "&amp;CHAR(10)&amp;'P19'!$F65,'P19'!$E65)</f>
        <v>NT</v>
      </c>
      <c r="Z65" s="198" t="str">
        <f>IF('P20'!$F65&gt;"",'P20'!$E65&amp;" "&amp;CHAR(10)&amp;'P20'!$F65,'P20'!$E65)</f>
        <v>NT</v>
      </c>
      <c r="AA65" s="201" t="str">
        <f>BaseDeCalcul!AE71</f>
        <v>NC</v>
      </c>
      <c r="AB65" s="193" t="str">
        <f t="shared" si="0"/>
        <v/>
      </c>
    </row>
    <row r="66" spans="1:28" ht="45" customHeight="1">
      <c r="A66">
        <v>8</v>
      </c>
      <c r="B66" s="71" t="str">
        <f>Criteres!B66</f>
        <v>Éléments obligatoires</v>
      </c>
      <c r="C66" s="195">
        <f>BaseDeCalcul!AA72</f>
        <v>63</v>
      </c>
      <c r="D66" s="195" t="str">
        <f>BaseDeCalcul!B72</f>
        <v>8.10</v>
      </c>
      <c r="E66" s="72" t="str">
        <f>Criteres!E66</f>
        <v>Dans chaque page web, les changements du sens de lecture sont-ils signalés ?</v>
      </c>
      <c r="F66" s="70" t="str">
        <f>Criteres!D66</f>
        <v>A</v>
      </c>
      <c r="G66" s="196" t="str">
        <f>IF('P01'!$F66&gt;"",'P01'!$E66&amp;" "&amp;CHAR(10)&amp;'P01'!$F66,'P01'!$E66)</f>
        <v>NA</v>
      </c>
      <c r="H66" s="196" t="str">
        <f>IF('P02'!$F66&gt;"",'P02'!$E66&amp;" "&amp;CHAR(10)&amp;'P02'!$F66,'P02'!$E66)</f>
        <v>NA</v>
      </c>
      <c r="I66" s="196" t="str">
        <f>IF('P03'!$F66&gt;"",'P03'!$E66&amp;" "&amp;CHAR(10)&amp;'P03'!$F66,'P03'!$E66)</f>
        <v>NA</v>
      </c>
      <c r="J66" s="196" t="str">
        <f>IF('P04'!$F66&gt;"",'P04'!$E66&amp;" "&amp;CHAR(10)&amp;'P04'!$F66,'P04'!$E66)</f>
        <v>NA</v>
      </c>
      <c r="K66" s="196" t="str">
        <f>IF('P05'!$F66&gt;"",'P05'!$E66&amp;" "&amp;CHAR(10)&amp;'P05'!$F66,'P05'!$E66)</f>
        <v>NA</v>
      </c>
      <c r="L66" s="196" t="str">
        <f>IF('P06'!$F66&gt;"",'P06'!$E66&amp;" "&amp;CHAR(10)&amp;'P06'!$F66,'P06'!$E66)</f>
        <v>NA</v>
      </c>
      <c r="M66" s="196" t="str">
        <f>IF('P07'!$F66&gt;"",'P07'!$E66&amp;" "&amp;CHAR(10)&amp;'P07'!$F66,'P07'!$E66)</f>
        <v>NA</v>
      </c>
      <c r="N66" s="196" t="str">
        <f>IF('P08'!$F66&gt;"",'P08'!$E66&amp;" "&amp;CHAR(10)&amp;'P08'!$F66,'P08'!$E66)</f>
        <v>NA</v>
      </c>
      <c r="O66" s="196" t="str">
        <f>IF('P09'!$F66&gt;"",'P09'!$E66&amp;" "&amp;CHAR(10)&amp;'P09'!$F66,'P09'!$E66)</f>
        <v>NA</v>
      </c>
      <c r="P66" s="196" t="str">
        <f>IF('P10'!$F66&gt;"",'P10'!$E66&amp;" "&amp;CHAR(10)&amp;'P10'!$F66,'P10'!$E66)</f>
        <v>NA</v>
      </c>
      <c r="Q66" s="196" t="str">
        <f>IF('P11'!$F66&gt;"",'P11'!$E66&amp;" "&amp;CHAR(10)&amp;'P11'!$F66,'P11'!$E66)</f>
        <v>NA</v>
      </c>
      <c r="R66" s="196" t="str">
        <f>IF('P12'!$F66&gt;"",'P12'!$E66&amp;" "&amp;CHAR(10)&amp;'P12'!$F66,'P12'!$E66)</f>
        <v>NA</v>
      </c>
      <c r="S66" s="196" t="str">
        <f>IF('P13'!$F66&gt;"",'P13'!$E66&amp;" "&amp;CHAR(10)&amp;'P13'!$F66,'P13'!$E66)</f>
        <v>NA</v>
      </c>
      <c r="T66" s="196" t="str">
        <f>IF('P14'!$F66&gt;"",'P14'!$E66&amp;" "&amp;CHAR(10)&amp;'P14'!$F66,'P14'!$E66)</f>
        <v>NA</v>
      </c>
      <c r="U66" s="196" t="str">
        <f>IF('P15'!$F66&gt;"",'P15'!$E66&amp;" "&amp;CHAR(10)&amp;'P15'!$F66,'P15'!$E66)</f>
        <v>NA</v>
      </c>
      <c r="V66" s="196" t="str">
        <f>IF('P16'!$F66&gt;"",'P16'!$E66&amp;" "&amp;CHAR(10)&amp;'P16'!$F66,'P16'!$E66)</f>
        <v>NT</v>
      </c>
      <c r="W66" s="196" t="str">
        <f>IF('P17'!$F66&gt;"",'P17'!$E66&amp;" "&amp;CHAR(10)&amp;'P17'!$F66,'P17'!$E66)</f>
        <v>NT</v>
      </c>
      <c r="X66" s="196" t="str">
        <f>IF('P18'!$F66&gt;"",'P18'!$E66&amp;" "&amp;CHAR(10)&amp;'P18'!$F66,'P18'!$E66)</f>
        <v>NT</v>
      </c>
      <c r="Y66" s="196" t="str">
        <f>IF('P19'!$F66&gt;"",'P19'!$E66&amp;" "&amp;CHAR(10)&amp;'P19'!$F66,'P19'!$E66)</f>
        <v>NT</v>
      </c>
      <c r="Z66" s="198" t="str">
        <f>IF('P20'!$F66&gt;"",'P20'!$E66&amp;" "&amp;CHAR(10)&amp;'P20'!$F66,'P20'!$E66)</f>
        <v>NT</v>
      </c>
      <c r="AA66" s="201" t="str">
        <f>BaseDeCalcul!AE72</f>
        <v>NA</v>
      </c>
      <c r="AB66" s="193" t="str">
        <f t="shared" si="0"/>
        <v/>
      </c>
    </row>
    <row r="67" spans="1:28" ht="45" customHeight="1">
      <c r="A67">
        <v>8</v>
      </c>
      <c r="B67" s="71" t="str">
        <f>Criteres!B67</f>
        <v>Structuration</v>
      </c>
      <c r="C67" s="195">
        <f>BaseDeCalcul!AA73</f>
        <v>64</v>
      </c>
      <c r="D67" s="195" t="str">
        <f>BaseDeCalcul!B73</f>
        <v>9.1</v>
      </c>
      <c r="E67" s="72" t="str">
        <f>Criteres!E67</f>
        <v>Dans chaque page web, l'information est-elle structurée par l'utilisation appropriée de titres ?</v>
      </c>
      <c r="F67" s="70" t="str">
        <f>Criteres!D67</f>
        <v>A</v>
      </c>
      <c r="G67" s="196" t="str">
        <f>IF('P01'!$F67&gt;"",'P01'!$E67&amp;" "&amp;CHAR(10)&amp;'P01'!$F67,'P01'!$E67)</f>
        <v>NC 
[1]</v>
      </c>
      <c r="H67" s="196" t="str">
        <f>IF('P02'!$F67&gt;"",'P02'!$E67&amp;" "&amp;CHAR(10)&amp;'P02'!$F67,'P02'!$E67)</f>
        <v>C 
[1]</v>
      </c>
      <c r="I67" s="196" t="str">
        <f>IF('P03'!$F67&gt;"",'P03'!$E67&amp;" "&amp;CHAR(10)&amp;'P03'!$F67,'P03'!$E67)</f>
        <v>C 
[1]</v>
      </c>
      <c r="J67" s="196" t="str">
        <f>IF('P04'!$F67&gt;"",'P04'!$E67&amp;" "&amp;CHAR(10)&amp;'P04'!$F67,'P04'!$E67)</f>
        <v>C 
[1]</v>
      </c>
      <c r="K67" s="196" t="str">
        <f>IF('P05'!$F67&gt;"",'P05'!$E67&amp;" "&amp;CHAR(10)&amp;'P05'!$F67,'P05'!$E67)</f>
        <v>NC 
[1]</v>
      </c>
      <c r="L67" s="196" t="str">
        <f>IF('P06'!$F67&gt;"",'P06'!$E67&amp;" "&amp;CHAR(10)&amp;'P06'!$F67,'P06'!$E67)</f>
        <v>NC 
[1]</v>
      </c>
      <c r="M67" s="196" t="str">
        <f>IF('P07'!$F67&gt;"",'P07'!$E67&amp;" "&amp;CHAR(10)&amp;'P07'!$F67,'P07'!$E67)</f>
        <v>NC 
[1]</v>
      </c>
      <c r="N67" s="196" t="str">
        <f>IF('P08'!$F67&gt;"",'P08'!$E67&amp;" "&amp;CHAR(10)&amp;'P08'!$F67,'P08'!$E67)</f>
        <v>NC 
[1]</v>
      </c>
      <c r="O67" s="196" t="str">
        <f>IF('P09'!$F67&gt;"",'P09'!$E67&amp;" "&amp;CHAR(10)&amp;'P09'!$F67,'P09'!$E67)</f>
        <v>NC 
[1]</v>
      </c>
      <c r="P67" s="196" t="str">
        <f>IF('P10'!$F67&gt;"",'P10'!$E67&amp;" "&amp;CHAR(10)&amp;'P10'!$F67,'P10'!$E67)</f>
        <v>C 
[1]</v>
      </c>
      <c r="Q67" s="196" t="str">
        <f>IF('P11'!$F67&gt;"",'P11'!$E67&amp;" "&amp;CHAR(10)&amp;'P11'!$F67,'P11'!$E67)</f>
        <v>C 
[1]</v>
      </c>
      <c r="R67" s="196" t="str">
        <f>IF('P12'!$F67&gt;"",'P12'!$E67&amp;" "&amp;CHAR(10)&amp;'P12'!$F67,'P12'!$E67)</f>
        <v>C 
[1]</v>
      </c>
      <c r="S67" s="196" t="str">
        <f>IF('P13'!$F67&gt;"",'P13'!$E67&amp;" "&amp;CHAR(10)&amp;'P13'!$F67,'P13'!$E67)</f>
        <v>C 
[1]</v>
      </c>
      <c r="T67" s="196" t="str">
        <f>IF('P14'!$F67&gt;"",'P14'!$E67&amp;" "&amp;CHAR(10)&amp;'P14'!$F67,'P14'!$E67)</f>
        <v>C 
[1]</v>
      </c>
      <c r="U67" s="196" t="str">
        <f>IF('P15'!$F67&gt;"",'P15'!$E67&amp;" "&amp;CHAR(10)&amp;'P15'!$F67,'P15'!$E67)</f>
        <v>NC 
[1]</v>
      </c>
      <c r="V67" s="196" t="str">
        <f>IF('P16'!$F67&gt;"",'P16'!$E67&amp;" "&amp;CHAR(10)&amp;'P16'!$F67,'P16'!$E67)</f>
        <v>NT</v>
      </c>
      <c r="W67" s="196" t="str">
        <f>IF('P17'!$F67&gt;"",'P17'!$E67&amp;" "&amp;CHAR(10)&amp;'P17'!$F67,'P17'!$E67)</f>
        <v>NT</v>
      </c>
      <c r="X67" s="196" t="str">
        <f>IF('P18'!$F67&gt;"",'P18'!$E67&amp;" "&amp;CHAR(10)&amp;'P18'!$F67,'P18'!$E67)</f>
        <v>NT</v>
      </c>
      <c r="Y67" s="196" t="str">
        <f>IF('P19'!$F67&gt;"",'P19'!$E67&amp;" "&amp;CHAR(10)&amp;'P19'!$F67,'P19'!$E67)</f>
        <v>NT</v>
      </c>
      <c r="Z67" s="198" t="str">
        <f>IF('P20'!$F67&gt;"",'P20'!$E67&amp;" "&amp;CHAR(10)&amp;'P20'!$F67,'P20'!$E67)</f>
        <v>NT</v>
      </c>
      <c r="AA67" s="201" t="str">
        <f>BaseDeCalcul!AE73</f>
        <v>NC</v>
      </c>
      <c r="AB67" s="193" t="str">
        <f t="shared" si="0"/>
        <v/>
      </c>
    </row>
    <row r="68" spans="1:28" ht="45" customHeight="1">
      <c r="A68">
        <v>8</v>
      </c>
      <c r="B68" s="71" t="str">
        <f>Criteres!B68</f>
        <v>Structuration</v>
      </c>
      <c r="C68" s="195">
        <f>BaseDeCalcul!AA74</f>
        <v>65</v>
      </c>
      <c r="D68" s="195" t="str">
        <f>BaseDeCalcul!B74</f>
        <v>9.2</v>
      </c>
      <c r="E68" s="72" t="str">
        <f>Criteres!E68</f>
        <v>Dans chaque page web, la structure du document est-elle cohérente (hors cas particuliers) ?</v>
      </c>
      <c r="F68" s="70" t="str">
        <f>Criteres!D68</f>
        <v>A</v>
      </c>
      <c r="G68" s="196" t="str">
        <f>IF('P01'!$F68&gt;"",'P01'!$E68&amp;" "&amp;CHAR(10)&amp;'P01'!$F68,'P01'!$E68)</f>
        <v>C</v>
      </c>
      <c r="H68" s="196" t="str">
        <f>IF('P02'!$F68&gt;"",'P02'!$E68&amp;" "&amp;CHAR(10)&amp;'P02'!$F68,'P02'!$E68)</f>
        <v>C</v>
      </c>
      <c r="I68" s="196" t="str">
        <f>IF('P03'!$F68&gt;"",'P03'!$E68&amp;" "&amp;CHAR(10)&amp;'P03'!$F68,'P03'!$E68)</f>
        <v>C</v>
      </c>
      <c r="J68" s="196" t="str">
        <f>IF('P04'!$F68&gt;"",'P04'!$E68&amp;" "&amp;CHAR(10)&amp;'P04'!$F68,'P04'!$E68)</f>
        <v>C</v>
      </c>
      <c r="K68" s="196" t="str">
        <f>IF('P05'!$F68&gt;"",'P05'!$E68&amp;" "&amp;CHAR(10)&amp;'P05'!$F68,'P05'!$E68)</f>
        <v>C</v>
      </c>
      <c r="L68" s="196" t="str">
        <f>IF('P06'!$F68&gt;"",'P06'!$E68&amp;" "&amp;CHAR(10)&amp;'P06'!$F68,'P06'!$E68)</f>
        <v>C</v>
      </c>
      <c r="M68" s="196" t="str">
        <f>IF('P07'!$F68&gt;"",'P07'!$E68&amp;" "&amp;CHAR(10)&amp;'P07'!$F68,'P07'!$E68)</f>
        <v>C</v>
      </c>
      <c r="N68" s="196" t="str">
        <f>IF('P08'!$F68&gt;"",'P08'!$E68&amp;" "&amp;CHAR(10)&amp;'P08'!$F68,'P08'!$E68)</f>
        <v>C</v>
      </c>
      <c r="O68" s="196" t="str">
        <f>IF('P09'!$F68&gt;"",'P09'!$E68&amp;" "&amp;CHAR(10)&amp;'P09'!$F68,'P09'!$E68)</f>
        <v>C</v>
      </c>
      <c r="P68" s="196" t="str">
        <f>IF('P10'!$F68&gt;"",'P10'!$E68&amp;" "&amp;CHAR(10)&amp;'P10'!$F68,'P10'!$E68)</f>
        <v>C</v>
      </c>
      <c r="Q68" s="196" t="str">
        <f>IF('P11'!$F68&gt;"",'P11'!$E68&amp;" "&amp;CHAR(10)&amp;'P11'!$F68,'P11'!$E68)</f>
        <v>C</v>
      </c>
      <c r="R68" s="196" t="str">
        <f>IF('P12'!$F68&gt;"",'P12'!$E68&amp;" "&amp;CHAR(10)&amp;'P12'!$F68,'P12'!$E68)</f>
        <v>C</v>
      </c>
      <c r="S68" s="196" t="str">
        <f>IF('P13'!$F68&gt;"",'P13'!$E68&amp;" "&amp;CHAR(10)&amp;'P13'!$F68,'P13'!$E68)</f>
        <v>C</v>
      </c>
      <c r="T68" s="196" t="str">
        <f>IF('P14'!$F68&gt;"",'P14'!$E68&amp;" "&amp;CHAR(10)&amp;'P14'!$F68,'P14'!$E68)</f>
        <v>C</v>
      </c>
      <c r="U68" s="196" t="str">
        <f>IF('P15'!$F68&gt;"",'P15'!$E68&amp;" "&amp;CHAR(10)&amp;'P15'!$F68,'P15'!$E68)</f>
        <v>C</v>
      </c>
      <c r="V68" s="196" t="str">
        <f>IF('P16'!$F68&gt;"",'P16'!$E68&amp;" "&amp;CHAR(10)&amp;'P16'!$F68,'P16'!$E68)</f>
        <v>NT</v>
      </c>
      <c r="W68" s="196" t="str">
        <f>IF('P17'!$F68&gt;"",'P17'!$E68&amp;" "&amp;CHAR(10)&amp;'P17'!$F68,'P17'!$E68)</f>
        <v>NT</v>
      </c>
      <c r="X68" s="196" t="str">
        <f>IF('P18'!$F68&gt;"",'P18'!$E68&amp;" "&amp;CHAR(10)&amp;'P18'!$F68,'P18'!$E68)</f>
        <v>NT</v>
      </c>
      <c r="Y68" s="196" t="str">
        <f>IF('P19'!$F68&gt;"",'P19'!$E68&amp;" "&amp;CHAR(10)&amp;'P19'!$F68,'P19'!$E68)</f>
        <v>NT</v>
      </c>
      <c r="Z68" s="198" t="str">
        <f>IF('P20'!$F68&gt;"",'P20'!$E68&amp;" "&amp;CHAR(10)&amp;'P20'!$F68,'P20'!$E68)</f>
        <v>NT</v>
      </c>
      <c r="AA68" s="201" t="str">
        <f>BaseDeCalcul!AE74</f>
        <v>C</v>
      </c>
      <c r="AB68" s="193" t="str">
        <f t="shared" si="0"/>
        <v/>
      </c>
    </row>
    <row r="69" spans="1:28" ht="45" customHeight="1">
      <c r="A69">
        <v>8</v>
      </c>
      <c r="B69" s="71" t="str">
        <f>Criteres!B69</f>
        <v>Structuration</v>
      </c>
      <c r="C69" s="195">
        <f>BaseDeCalcul!AA75</f>
        <v>66</v>
      </c>
      <c r="D69" s="195" t="str">
        <f>BaseDeCalcul!B75</f>
        <v>9.3</v>
      </c>
      <c r="E69" s="72" t="str">
        <f>Criteres!E69</f>
        <v>Dans chaque page web, chaque liste est-elle correctement structurée ?</v>
      </c>
      <c r="F69" s="70" t="str">
        <f>Criteres!D69</f>
        <v>A</v>
      </c>
      <c r="G69" s="196" t="str">
        <f>IF('P01'!$F69&gt;"",'P01'!$E69&amp;" "&amp;CHAR(10)&amp;'P01'!$F69,'P01'!$E69)</f>
        <v>NC</v>
      </c>
      <c r="H69" s="196" t="str">
        <f>IF('P02'!$F69&gt;"",'P02'!$E69&amp;" "&amp;CHAR(10)&amp;'P02'!$F69,'P02'!$E69)</f>
        <v>NC</v>
      </c>
      <c r="I69" s="196" t="str">
        <f>IF('P03'!$F69&gt;"",'P03'!$E69&amp;" "&amp;CHAR(10)&amp;'P03'!$F69,'P03'!$E69)</f>
        <v>C</v>
      </c>
      <c r="J69" s="196" t="str">
        <f>IF('P04'!$F69&gt;"",'P04'!$E69&amp;" "&amp;CHAR(10)&amp;'P04'!$F69,'P04'!$E69)</f>
        <v>C</v>
      </c>
      <c r="K69" s="196" t="str">
        <f>IF('P05'!$F69&gt;"",'P05'!$E69&amp;" "&amp;CHAR(10)&amp;'P05'!$F69,'P05'!$E69)</f>
        <v>C</v>
      </c>
      <c r="L69" s="196" t="str">
        <f>IF('P06'!$F69&gt;"",'P06'!$E69&amp;" "&amp;CHAR(10)&amp;'P06'!$F69,'P06'!$E69)</f>
        <v>NC</v>
      </c>
      <c r="M69" s="196" t="str">
        <f>IF('P07'!$F69&gt;"",'P07'!$E69&amp;" "&amp;CHAR(10)&amp;'P07'!$F69,'P07'!$E69)</f>
        <v>C</v>
      </c>
      <c r="N69" s="196" t="str">
        <f>IF('P08'!$F69&gt;"",'P08'!$E69&amp;" "&amp;CHAR(10)&amp;'P08'!$F69,'P08'!$E69)</f>
        <v>NC</v>
      </c>
      <c r="O69" s="196" t="str">
        <f>IF('P09'!$F69&gt;"",'P09'!$E69&amp;" "&amp;CHAR(10)&amp;'P09'!$F69,'P09'!$E69)</f>
        <v>NC</v>
      </c>
      <c r="P69" s="196" t="str">
        <f>IF('P10'!$F69&gt;"",'P10'!$E69&amp;" "&amp;CHAR(10)&amp;'P10'!$F69,'P10'!$E69)</f>
        <v>C</v>
      </c>
      <c r="Q69" s="196" t="str">
        <f>IF('P11'!$F69&gt;"",'P11'!$E69&amp;" "&amp;CHAR(10)&amp;'P11'!$F69,'P11'!$E69)</f>
        <v>C</v>
      </c>
      <c r="R69" s="196" t="str">
        <f>IF('P12'!$F69&gt;"",'P12'!$E69&amp;" "&amp;CHAR(10)&amp;'P12'!$F69,'P12'!$E69)</f>
        <v>NC</v>
      </c>
      <c r="S69" s="196" t="str">
        <f>IF('P13'!$F69&gt;"",'P13'!$E69&amp;" "&amp;CHAR(10)&amp;'P13'!$F69,'P13'!$E69)</f>
        <v>NC</v>
      </c>
      <c r="T69" s="196" t="str">
        <f>IF('P14'!$F69&gt;"",'P14'!$E69&amp;" "&amp;CHAR(10)&amp;'P14'!$F69,'P14'!$E69)</f>
        <v>C</v>
      </c>
      <c r="U69" s="196" t="str">
        <f>IF('P15'!$F69&gt;"",'P15'!$E69&amp;" "&amp;CHAR(10)&amp;'P15'!$F69,'P15'!$E69)</f>
        <v>NC</v>
      </c>
      <c r="V69" s="196" t="str">
        <f>IF('P16'!$F69&gt;"",'P16'!$E69&amp;" "&amp;CHAR(10)&amp;'P16'!$F69,'P16'!$E69)</f>
        <v>NT</v>
      </c>
      <c r="W69" s="196" t="str">
        <f>IF('P17'!$F69&gt;"",'P17'!$E69&amp;" "&amp;CHAR(10)&amp;'P17'!$F69,'P17'!$E69)</f>
        <v>NT</v>
      </c>
      <c r="X69" s="196" t="str">
        <f>IF('P18'!$F69&gt;"",'P18'!$E69&amp;" "&amp;CHAR(10)&amp;'P18'!$F69,'P18'!$E69)</f>
        <v>NT</v>
      </c>
      <c r="Y69" s="196" t="str">
        <f>IF('P19'!$F69&gt;"",'P19'!$E69&amp;" "&amp;CHAR(10)&amp;'P19'!$F69,'P19'!$E69)</f>
        <v>NT</v>
      </c>
      <c r="Z69" s="198" t="str">
        <f>IF('P20'!$F69&gt;"",'P20'!$E69&amp;" "&amp;CHAR(10)&amp;'P20'!$F69,'P20'!$E69)</f>
        <v>NT</v>
      </c>
      <c r="AA69" s="201" t="str">
        <f>BaseDeCalcul!AE75</f>
        <v>NC</v>
      </c>
      <c r="AB69" s="193" t="str">
        <f t="shared" ref="AB69:AB132" si="1">IF(AND(AA69="NC",COUNTIF($G69:$Z69,"*NC*")=0),"Erreur", "")</f>
        <v/>
      </c>
    </row>
    <row r="70" spans="1:28" ht="45" customHeight="1">
      <c r="A70">
        <v>8</v>
      </c>
      <c r="B70" s="71" t="str">
        <f>Criteres!B70</f>
        <v>Structuration</v>
      </c>
      <c r="C70" s="195">
        <f>BaseDeCalcul!AA76</f>
        <v>67</v>
      </c>
      <c r="D70" s="195" t="str">
        <f>BaseDeCalcul!B76</f>
        <v>9.4</v>
      </c>
      <c r="E70" s="72" t="str">
        <f>Criteres!E70</f>
        <v>Dans chaque page web, chaque citation est-elle correctement indiquée ?</v>
      </c>
      <c r="F70" s="70" t="str">
        <f>Criteres!D70</f>
        <v>A</v>
      </c>
      <c r="G70" s="196" t="str">
        <f>IF('P01'!$F70&gt;"",'P01'!$E70&amp;" "&amp;CHAR(10)&amp;'P01'!$F70,'P01'!$E70)</f>
        <v>NA</v>
      </c>
      <c r="H70" s="196" t="str">
        <f>IF('P02'!$F70&gt;"",'P02'!$E70&amp;" "&amp;CHAR(10)&amp;'P02'!$F70,'P02'!$E70)</f>
        <v>NA</v>
      </c>
      <c r="I70" s="196" t="str">
        <f>IF('P03'!$F70&gt;"",'P03'!$E70&amp;" "&amp;CHAR(10)&amp;'P03'!$F70,'P03'!$E70)</f>
        <v>NA</v>
      </c>
      <c r="J70" s="196" t="str">
        <f>IF('P04'!$F70&gt;"",'P04'!$E70&amp;" "&amp;CHAR(10)&amp;'P04'!$F70,'P04'!$E70)</f>
        <v>NA</v>
      </c>
      <c r="K70" s="196" t="str">
        <f>IF('P05'!$F70&gt;"",'P05'!$E70&amp;" "&amp;CHAR(10)&amp;'P05'!$F70,'P05'!$E70)</f>
        <v>NA</v>
      </c>
      <c r="L70" s="196" t="str">
        <f>IF('P06'!$F70&gt;"",'P06'!$E70&amp;" "&amp;CHAR(10)&amp;'P06'!$F70,'P06'!$E70)</f>
        <v>NA</v>
      </c>
      <c r="M70" s="196" t="str">
        <f>IF('P07'!$F70&gt;"",'P07'!$E70&amp;" "&amp;CHAR(10)&amp;'P07'!$F70,'P07'!$E70)</f>
        <v>NA</v>
      </c>
      <c r="N70" s="196" t="str">
        <f>IF('P08'!$F70&gt;"",'P08'!$E70&amp;" "&amp;CHAR(10)&amp;'P08'!$F70,'P08'!$E70)</f>
        <v>NA</v>
      </c>
      <c r="O70" s="196" t="str">
        <f>IF('P09'!$F70&gt;"",'P09'!$E70&amp;" "&amp;CHAR(10)&amp;'P09'!$F70,'P09'!$E70)</f>
        <v>NA</v>
      </c>
      <c r="P70" s="196" t="str">
        <f>IF('P10'!$F70&gt;"",'P10'!$E70&amp;" "&amp;CHAR(10)&amp;'P10'!$F70,'P10'!$E70)</f>
        <v>NA</v>
      </c>
      <c r="Q70" s="196" t="str">
        <f>IF('P11'!$F70&gt;"",'P11'!$E70&amp;" "&amp;CHAR(10)&amp;'P11'!$F70,'P11'!$E70)</f>
        <v>NA</v>
      </c>
      <c r="R70" s="196" t="str">
        <f>IF('P12'!$F70&gt;"",'P12'!$E70&amp;" "&amp;CHAR(10)&amp;'P12'!$F70,'P12'!$E70)</f>
        <v>NA</v>
      </c>
      <c r="S70" s="196" t="str">
        <f>IF('P13'!$F70&gt;"",'P13'!$E70&amp;" "&amp;CHAR(10)&amp;'P13'!$F70,'P13'!$E70)</f>
        <v>NA</v>
      </c>
      <c r="T70" s="196" t="str">
        <f>IF('P14'!$F70&gt;"",'P14'!$E70&amp;" "&amp;CHAR(10)&amp;'P14'!$F70,'P14'!$E70)</f>
        <v>NA</v>
      </c>
      <c r="U70" s="196" t="str">
        <f>IF('P15'!$F70&gt;"",'P15'!$E70&amp;" "&amp;CHAR(10)&amp;'P15'!$F70,'P15'!$E70)</f>
        <v>NA</v>
      </c>
      <c r="V70" s="196" t="str">
        <f>IF('P16'!$F70&gt;"",'P16'!$E70&amp;" "&amp;CHAR(10)&amp;'P16'!$F70,'P16'!$E70)</f>
        <v>NT</v>
      </c>
      <c r="W70" s="196" t="str">
        <f>IF('P17'!$F70&gt;"",'P17'!$E70&amp;" "&amp;CHAR(10)&amp;'P17'!$F70,'P17'!$E70)</f>
        <v>NT</v>
      </c>
      <c r="X70" s="196" t="str">
        <f>IF('P18'!$F70&gt;"",'P18'!$E70&amp;" "&amp;CHAR(10)&amp;'P18'!$F70,'P18'!$E70)</f>
        <v>NT</v>
      </c>
      <c r="Y70" s="196" t="str">
        <f>IF('P19'!$F70&gt;"",'P19'!$E70&amp;" "&amp;CHAR(10)&amp;'P19'!$F70,'P19'!$E70)</f>
        <v>NT</v>
      </c>
      <c r="Z70" s="198" t="str">
        <f>IF('P20'!$F70&gt;"",'P20'!$E70&amp;" "&amp;CHAR(10)&amp;'P20'!$F70,'P20'!$E70)</f>
        <v>NT</v>
      </c>
      <c r="AA70" s="201" t="str">
        <f>BaseDeCalcul!AE76</f>
        <v>NA</v>
      </c>
      <c r="AB70" s="193" t="str">
        <f t="shared" si="1"/>
        <v/>
      </c>
    </row>
    <row r="71" spans="1:28" ht="45" hidden="1" customHeight="1">
      <c r="A71">
        <v>9</v>
      </c>
      <c r="B71" s="71" t="str">
        <f>Criteres!B71</f>
        <v>Structuration</v>
      </c>
      <c r="C71" s="195">
        <f>BaseDeCalcul!AA77</f>
        <v>68</v>
      </c>
      <c r="D71" s="195" t="str">
        <f>BaseDeCalcul!B77</f>
        <v>9.5</v>
      </c>
      <c r="E71" s="72" t="str">
        <f>Criteres!E71</f>
        <v>Dans chaque page Web, la première occurrence de chaque abréviation permet-elle d'en connaître la signification ?</v>
      </c>
      <c r="F71" s="70" t="str">
        <f>Criteres!D71</f>
        <v>AAA</v>
      </c>
      <c r="G71" s="196" t="str">
        <f>IF('P01'!$F71&gt;"",'P01'!$E71&amp;" "&amp;CHAR(10)&amp;'P01'!$F71,'P01'!$E71)</f>
        <v>NT</v>
      </c>
      <c r="H71" s="196" t="str">
        <f>IF('P02'!$F71&gt;"",'P02'!$E71&amp;" "&amp;CHAR(10)&amp;'P02'!$F71,'P02'!$E71)</f>
        <v>NT</v>
      </c>
      <c r="I71" s="196" t="str">
        <f>IF('P03'!$F71&gt;"",'P03'!$E71&amp;" "&amp;CHAR(10)&amp;'P03'!$F71,'P03'!$E71)</f>
        <v>NT</v>
      </c>
      <c r="J71" s="196" t="str">
        <f>IF('P04'!$F71&gt;"",'P04'!$E71&amp;" "&amp;CHAR(10)&amp;'P04'!$F71,'P04'!$E71)</f>
        <v>NT</v>
      </c>
      <c r="K71" s="196" t="str">
        <f>IF('P05'!$F71&gt;"",'P05'!$E71&amp;" "&amp;CHAR(10)&amp;'P05'!$F71,'P05'!$E71)</f>
        <v>NT</v>
      </c>
      <c r="L71" s="196" t="str">
        <f>IF('P06'!$F71&gt;"",'P06'!$E71&amp;" "&amp;CHAR(10)&amp;'P06'!$F71,'P06'!$E71)</f>
        <v>NT</v>
      </c>
      <c r="M71" s="196" t="str">
        <f>IF('P07'!$F71&gt;"",'P07'!$E71&amp;" "&amp;CHAR(10)&amp;'P07'!$F71,'P07'!$E71)</f>
        <v>NT</v>
      </c>
      <c r="N71" s="196" t="str">
        <f>IF('P08'!$F71&gt;"",'P08'!$E71&amp;" "&amp;CHAR(10)&amp;'P08'!$F71,'P08'!$E71)</f>
        <v>NT</v>
      </c>
      <c r="O71" s="196" t="str">
        <f>IF('P09'!$F71&gt;"",'P09'!$E71&amp;" "&amp;CHAR(10)&amp;'P09'!$F71,'P09'!$E71)</f>
        <v>NT</v>
      </c>
      <c r="P71" s="196" t="str">
        <f>IF('P10'!$F71&gt;"",'P10'!$E71&amp;" "&amp;CHAR(10)&amp;'P10'!$F71,'P10'!$E71)</f>
        <v>NT</v>
      </c>
      <c r="Q71" s="196" t="str">
        <f>IF('P11'!$F71&gt;"",'P11'!$E71&amp;" "&amp;CHAR(10)&amp;'P11'!$F71,'P11'!$E71)</f>
        <v>NT</v>
      </c>
      <c r="R71" s="196" t="str">
        <f>IF('P12'!$F71&gt;"",'P12'!$E71&amp;" "&amp;CHAR(10)&amp;'P12'!$F71,'P12'!$E71)</f>
        <v>NT</v>
      </c>
      <c r="S71" s="196" t="str">
        <f>IF('P13'!$F71&gt;"",'P13'!$E71&amp;" "&amp;CHAR(10)&amp;'P13'!$F71,'P13'!$E71)</f>
        <v>NT</v>
      </c>
      <c r="T71" s="196" t="str">
        <f>IF('P14'!$F71&gt;"",'P14'!$E71&amp;" "&amp;CHAR(10)&amp;'P14'!$F71,'P14'!$E71)</f>
        <v>NT</v>
      </c>
      <c r="U71" s="196" t="str">
        <f>IF('P15'!$F71&gt;"",'P15'!$E71&amp;" "&amp;CHAR(10)&amp;'P15'!$F71,'P15'!$E71)</f>
        <v>NT</v>
      </c>
      <c r="V71" s="196" t="str">
        <f>IF('P16'!$F71&gt;"",'P16'!$E71&amp;" "&amp;CHAR(10)&amp;'P16'!$F71,'P16'!$E71)</f>
        <v>NT</v>
      </c>
      <c r="W71" s="196" t="str">
        <f>IF('P17'!$F71&gt;"",'P17'!$E71&amp;" "&amp;CHAR(10)&amp;'P17'!$F71,'P17'!$E71)</f>
        <v>NT</v>
      </c>
      <c r="X71" s="196" t="str">
        <f>IF('P18'!$F71&gt;"",'P18'!$E71&amp;" "&amp;CHAR(10)&amp;'P18'!$F71,'P18'!$E71)</f>
        <v>NT</v>
      </c>
      <c r="Y71" s="196" t="str">
        <f>IF('P19'!$F71&gt;"",'P19'!$E71&amp;" "&amp;CHAR(10)&amp;'P19'!$F71,'P19'!$E71)</f>
        <v>NT</v>
      </c>
      <c r="Z71" s="198" t="str">
        <f>IF('P20'!$F71&gt;"",'P20'!$E71&amp;" "&amp;CHAR(10)&amp;'P20'!$F71,'P20'!$E71)</f>
        <v>NT</v>
      </c>
      <c r="AA71" s="201" t="str">
        <f>BaseDeCalcul!AE77</f>
        <v>NT</v>
      </c>
      <c r="AB71" s="193" t="str">
        <f t="shared" si="1"/>
        <v/>
      </c>
    </row>
    <row r="72" spans="1:28" ht="45" hidden="1" customHeight="1">
      <c r="A72">
        <v>9</v>
      </c>
      <c r="B72" s="71" t="str">
        <f>Criteres!B72</f>
        <v>Structuration</v>
      </c>
      <c r="C72" s="195">
        <f>BaseDeCalcul!AA78</f>
        <v>69</v>
      </c>
      <c r="D72" s="195" t="str">
        <f>BaseDeCalcul!B78</f>
        <v>9.6</v>
      </c>
      <c r="E72" s="72" t="str">
        <f>Criteres!E72</f>
        <v>Dans chaque page Web, la signification de chaque abréviation est-elle pertinente ?</v>
      </c>
      <c r="F72" s="70" t="str">
        <f>Criteres!D72</f>
        <v>AAA</v>
      </c>
      <c r="G72" s="196" t="str">
        <f>IF('P01'!$F72&gt;"",'P01'!$E72&amp;" "&amp;CHAR(10)&amp;'P01'!$F72,'P01'!$E72)</f>
        <v>NT</v>
      </c>
      <c r="H72" s="196" t="str">
        <f>IF('P02'!$F72&gt;"",'P02'!$E72&amp;" "&amp;CHAR(10)&amp;'P02'!$F72,'P02'!$E72)</f>
        <v>NT</v>
      </c>
      <c r="I72" s="196" t="str">
        <f>IF('P03'!$F72&gt;"",'P03'!$E72&amp;" "&amp;CHAR(10)&amp;'P03'!$F72,'P03'!$E72)</f>
        <v>NT</v>
      </c>
      <c r="J72" s="196" t="str">
        <f>IF('P04'!$F72&gt;"",'P04'!$E72&amp;" "&amp;CHAR(10)&amp;'P04'!$F72,'P04'!$E72)</f>
        <v>NT</v>
      </c>
      <c r="K72" s="196" t="str">
        <f>IF('P05'!$F72&gt;"",'P05'!$E72&amp;" "&amp;CHAR(10)&amp;'P05'!$F72,'P05'!$E72)</f>
        <v>NT</v>
      </c>
      <c r="L72" s="196" t="str">
        <f>IF('P06'!$F72&gt;"",'P06'!$E72&amp;" "&amp;CHAR(10)&amp;'P06'!$F72,'P06'!$E72)</f>
        <v>NT</v>
      </c>
      <c r="M72" s="196" t="str">
        <f>IF('P07'!$F72&gt;"",'P07'!$E72&amp;" "&amp;CHAR(10)&amp;'P07'!$F72,'P07'!$E72)</f>
        <v>NT</v>
      </c>
      <c r="N72" s="196" t="str">
        <f>IF('P08'!$F72&gt;"",'P08'!$E72&amp;" "&amp;CHAR(10)&amp;'P08'!$F72,'P08'!$E72)</f>
        <v>NT</v>
      </c>
      <c r="O72" s="196" t="str">
        <f>IF('P09'!$F72&gt;"",'P09'!$E72&amp;" "&amp;CHAR(10)&amp;'P09'!$F72,'P09'!$E72)</f>
        <v>NT</v>
      </c>
      <c r="P72" s="196" t="str">
        <f>IF('P10'!$F72&gt;"",'P10'!$E72&amp;" "&amp;CHAR(10)&amp;'P10'!$F72,'P10'!$E72)</f>
        <v>NT</v>
      </c>
      <c r="Q72" s="196" t="str">
        <f>IF('P11'!$F72&gt;"",'P11'!$E72&amp;" "&amp;CHAR(10)&amp;'P11'!$F72,'P11'!$E72)</f>
        <v>NT</v>
      </c>
      <c r="R72" s="196" t="str">
        <f>IF('P12'!$F72&gt;"",'P12'!$E72&amp;" "&amp;CHAR(10)&amp;'P12'!$F72,'P12'!$E72)</f>
        <v>NT</v>
      </c>
      <c r="S72" s="196" t="str">
        <f>IF('P13'!$F72&gt;"",'P13'!$E72&amp;" "&amp;CHAR(10)&amp;'P13'!$F72,'P13'!$E72)</f>
        <v>NT</v>
      </c>
      <c r="T72" s="196" t="str">
        <f>IF('P14'!$F72&gt;"",'P14'!$E72&amp;" "&amp;CHAR(10)&amp;'P14'!$F72,'P14'!$E72)</f>
        <v>NT</v>
      </c>
      <c r="U72" s="196" t="str">
        <f>IF('P15'!$F72&gt;"",'P15'!$E72&amp;" "&amp;CHAR(10)&amp;'P15'!$F72,'P15'!$E72)</f>
        <v>NT</v>
      </c>
      <c r="V72" s="196" t="str">
        <f>IF('P16'!$F72&gt;"",'P16'!$E72&amp;" "&amp;CHAR(10)&amp;'P16'!$F72,'P16'!$E72)</f>
        <v>NT</v>
      </c>
      <c r="W72" s="196" t="str">
        <f>IF('P17'!$F72&gt;"",'P17'!$E72&amp;" "&amp;CHAR(10)&amp;'P17'!$F72,'P17'!$E72)</f>
        <v>NT</v>
      </c>
      <c r="X72" s="196" t="str">
        <f>IF('P18'!$F72&gt;"",'P18'!$E72&amp;" "&amp;CHAR(10)&amp;'P18'!$F72,'P18'!$E72)</f>
        <v>NT</v>
      </c>
      <c r="Y72" s="196" t="str">
        <f>IF('P19'!$F72&gt;"",'P19'!$E72&amp;" "&amp;CHAR(10)&amp;'P19'!$F72,'P19'!$E72)</f>
        <v>NT</v>
      </c>
      <c r="Z72" s="198" t="str">
        <f>IF('P20'!$F72&gt;"",'P20'!$E72&amp;" "&amp;CHAR(10)&amp;'P20'!$F72,'P20'!$E72)</f>
        <v>NT</v>
      </c>
      <c r="AA72" s="201" t="str">
        <f>BaseDeCalcul!AE78</f>
        <v>NT</v>
      </c>
      <c r="AB72" s="193" t="str">
        <f t="shared" si="1"/>
        <v/>
      </c>
    </row>
    <row r="73" spans="1:28" ht="45" customHeight="1">
      <c r="A73">
        <v>9</v>
      </c>
      <c r="B73" s="71" t="str">
        <f>Criteres!B73</f>
        <v>Présentation</v>
      </c>
      <c r="C73" s="195">
        <f>BaseDeCalcul!AA79</f>
        <v>70</v>
      </c>
      <c r="D73" s="195" t="str">
        <f>BaseDeCalcul!B79</f>
        <v>10.1</v>
      </c>
      <c r="E73" s="72" t="str">
        <f>Criteres!E73</f>
        <v>Dans le site web, des feuilles de styles sont-elles utilisées pour contrôler la présentation de l'information ?</v>
      </c>
      <c r="F73" s="70" t="str">
        <f>Criteres!D73</f>
        <v>A</v>
      </c>
      <c r="G73" s="196" t="str">
        <f>IF('P01'!$F73&gt;"",'P01'!$E73&amp;" "&amp;CHAR(10)&amp;'P01'!$F73,'P01'!$E73)</f>
        <v>C</v>
      </c>
      <c r="H73" s="196" t="str">
        <f>IF('P02'!$F73&gt;"",'P02'!$E73&amp;" "&amp;CHAR(10)&amp;'P02'!$F73,'P02'!$E73)</f>
        <v>C</v>
      </c>
      <c r="I73" s="196" t="str">
        <f>IF('P03'!$F73&gt;"",'P03'!$E73&amp;" "&amp;CHAR(10)&amp;'P03'!$F73,'P03'!$E73)</f>
        <v>C</v>
      </c>
      <c r="J73" s="196" t="str">
        <f>IF('P04'!$F73&gt;"",'P04'!$E73&amp;" "&amp;CHAR(10)&amp;'P04'!$F73,'P04'!$E73)</f>
        <v>C</v>
      </c>
      <c r="K73" s="196" t="str">
        <f>IF('P05'!$F73&gt;"",'P05'!$E73&amp;" "&amp;CHAR(10)&amp;'P05'!$F73,'P05'!$E73)</f>
        <v>C</v>
      </c>
      <c r="L73" s="196" t="str">
        <f>IF('P06'!$F73&gt;"",'P06'!$E73&amp;" "&amp;CHAR(10)&amp;'P06'!$F73,'P06'!$E73)</f>
        <v>C</v>
      </c>
      <c r="M73" s="196" t="str">
        <f>IF('P07'!$F73&gt;"",'P07'!$E73&amp;" "&amp;CHAR(10)&amp;'P07'!$F73,'P07'!$E73)</f>
        <v>C</v>
      </c>
      <c r="N73" s="196" t="str">
        <f>IF('P08'!$F73&gt;"",'P08'!$E73&amp;" "&amp;CHAR(10)&amp;'P08'!$F73,'P08'!$E73)</f>
        <v>C</v>
      </c>
      <c r="O73" s="196" t="str">
        <f>IF('P09'!$F73&gt;"",'P09'!$E73&amp;" "&amp;CHAR(10)&amp;'P09'!$F73,'P09'!$E73)</f>
        <v>C</v>
      </c>
      <c r="P73" s="196" t="str">
        <f>IF('P10'!$F73&gt;"",'P10'!$E73&amp;" "&amp;CHAR(10)&amp;'P10'!$F73,'P10'!$E73)</f>
        <v>C</v>
      </c>
      <c r="Q73" s="196" t="str">
        <f>IF('P11'!$F73&gt;"",'P11'!$E73&amp;" "&amp;CHAR(10)&amp;'P11'!$F73,'P11'!$E73)</f>
        <v>C</v>
      </c>
      <c r="R73" s="196" t="str">
        <f>IF('P12'!$F73&gt;"",'P12'!$E73&amp;" "&amp;CHAR(10)&amp;'P12'!$F73,'P12'!$E73)</f>
        <v>C</v>
      </c>
      <c r="S73" s="196" t="str">
        <f>IF('P13'!$F73&gt;"",'P13'!$E73&amp;" "&amp;CHAR(10)&amp;'P13'!$F73,'P13'!$E73)</f>
        <v>C</v>
      </c>
      <c r="T73" s="196" t="str">
        <f>IF('P14'!$F73&gt;"",'P14'!$E73&amp;" "&amp;CHAR(10)&amp;'P14'!$F73,'P14'!$E73)</f>
        <v>C</v>
      </c>
      <c r="U73" s="196" t="str">
        <f>IF('P15'!$F73&gt;"",'P15'!$E73&amp;" "&amp;CHAR(10)&amp;'P15'!$F73,'P15'!$E73)</f>
        <v>C</v>
      </c>
      <c r="V73" s="196" t="str">
        <f>IF('P16'!$F73&gt;"",'P16'!$E73&amp;" "&amp;CHAR(10)&amp;'P16'!$F73,'P16'!$E73)</f>
        <v>NT</v>
      </c>
      <c r="W73" s="196" t="str">
        <f>IF('P17'!$F73&gt;"",'P17'!$E73&amp;" "&amp;CHAR(10)&amp;'P17'!$F73,'P17'!$E73)</f>
        <v>NT</v>
      </c>
      <c r="X73" s="196" t="str">
        <f>IF('P18'!$F73&gt;"",'P18'!$E73&amp;" "&amp;CHAR(10)&amp;'P18'!$F73,'P18'!$E73)</f>
        <v>NT</v>
      </c>
      <c r="Y73" s="196" t="str">
        <f>IF('P19'!$F73&gt;"",'P19'!$E73&amp;" "&amp;CHAR(10)&amp;'P19'!$F73,'P19'!$E73)</f>
        <v>NT</v>
      </c>
      <c r="Z73" s="198" t="str">
        <f>IF('P20'!$F73&gt;"",'P20'!$E73&amp;" "&amp;CHAR(10)&amp;'P20'!$F73,'P20'!$E73)</f>
        <v>NT</v>
      </c>
      <c r="AA73" s="201" t="str">
        <f>BaseDeCalcul!AE79</f>
        <v>C</v>
      </c>
      <c r="AB73" s="193" t="str">
        <f t="shared" si="1"/>
        <v/>
      </c>
    </row>
    <row r="74" spans="1:28" ht="45" customHeight="1">
      <c r="A74">
        <v>9</v>
      </c>
      <c r="B74" s="71" t="str">
        <f>Criteres!B74</f>
        <v>Présentation</v>
      </c>
      <c r="C74" s="195">
        <f>BaseDeCalcul!AA80</f>
        <v>71</v>
      </c>
      <c r="D74" s="195" t="str">
        <f>BaseDeCalcul!B80</f>
        <v>10.2</v>
      </c>
      <c r="E74" s="72" t="str">
        <f>Criteres!E74</f>
        <v>Dans chaque page web, le contenu visible reste-t-il présent lorsque les feuilles de styles sont désactivées ?</v>
      </c>
      <c r="F74" s="70" t="str">
        <f>Criteres!D74</f>
        <v>A</v>
      </c>
      <c r="G74" s="196" t="str">
        <f>IF('P01'!$F74&gt;"",'P01'!$E74&amp;" "&amp;CHAR(10)&amp;'P01'!$F74,'P01'!$E74)</f>
        <v>C</v>
      </c>
      <c r="H74" s="196" t="str">
        <f>IF('P02'!$F74&gt;"",'P02'!$E74&amp;" "&amp;CHAR(10)&amp;'P02'!$F74,'P02'!$E74)</f>
        <v>C</v>
      </c>
      <c r="I74" s="196" t="str">
        <f>IF('P03'!$F74&gt;"",'P03'!$E74&amp;" "&amp;CHAR(10)&amp;'P03'!$F74,'P03'!$E74)</f>
        <v>C</v>
      </c>
      <c r="J74" s="196" t="str">
        <f>IF('P04'!$F74&gt;"",'P04'!$E74&amp;" "&amp;CHAR(10)&amp;'P04'!$F74,'P04'!$E74)</f>
        <v>C</v>
      </c>
      <c r="K74" s="196" t="str">
        <f>IF('P05'!$F74&gt;"",'P05'!$E74&amp;" "&amp;CHAR(10)&amp;'P05'!$F74,'P05'!$E74)</f>
        <v>C</v>
      </c>
      <c r="L74" s="196" t="str">
        <f>IF('P06'!$F74&gt;"",'P06'!$E74&amp;" "&amp;CHAR(10)&amp;'P06'!$F74,'P06'!$E74)</f>
        <v>C</v>
      </c>
      <c r="M74" s="196" t="str">
        <f>IF('P07'!$F74&gt;"",'P07'!$E74&amp;" "&amp;CHAR(10)&amp;'P07'!$F74,'P07'!$E74)</f>
        <v>C</v>
      </c>
      <c r="N74" s="196" t="str">
        <f>IF('P08'!$F74&gt;"",'P08'!$E74&amp;" "&amp;CHAR(10)&amp;'P08'!$F74,'P08'!$E74)</f>
        <v>C</v>
      </c>
      <c r="O74" s="196" t="str">
        <f>IF('P09'!$F74&gt;"",'P09'!$E74&amp;" "&amp;CHAR(10)&amp;'P09'!$F74,'P09'!$E74)</f>
        <v>C</v>
      </c>
      <c r="P74" s="196" t="str">
        <f>IF('P10'!$F74&gt;"",'P10'!$E74&amp;" "&amp;CHAR(10)&amp;'P10'!$F74,'P10'!$E74)</f>
        <v>C</v>
      </c>
      <c r="Q74" s="196" t="str">
        <f>IF('P11'!$F74&gt;"",'P11'!$E74&amp;" "&amp;CHAR(10)&amp;'P11'!$F74,'P11'!$E74)</f>
        <v>C</v>
      </c>
      <c r="R74" s="196" t="str">
        <f>IF('P12'!$F74&gt;"",'P12'!$E74&amp;" "&amp;CHAR(10)&amp;'P12'!$F74,'P12'!$E74)</f>
        <v>C</v>
      </c>
      <c r="S74" s="196" t="str">
        <f>IF('P13'!$F74&gt;"",'P13'!$E74&amp;" "&amp;CHAR(10)&amp;'P13'!$F74,'P13'!$E74)</f>
        <v>C</v>
      </c>
      <c r="T74" s="196" t="str">
        <f>IF('P14'!$F74&gt;"",'P14'!$E74&amp;" "&amp;CHAR(10)&amp;'P14'!$F74,'P14'!$E74)</f>
        <v>C</v>
      </c>
      <c r="U74" s="196" t="str">
        <f>IF('P15'!$F74&gt;"",'P15'!$E74&amp;" "&amp;CHAR(10)&amp;'P15'!$F74,'P15'!$E74)</f>
        <v>C</v>
      </c>
      <c r="V74" s="196" t="str">
        <f>IF('P16'!$F74&gt;"",'P16'!$E74&amp;" "&amp;CHAR(10)&amp;'P16'!$F74,'P16'!$E74)</f>
        <v>NT</v>
      </c>
      <c r="W74" s="196" t="str">
        <f>IF('P17'!$F74&gt;"",'P17'!$E74&amp;" "&amp;CHAR(10)&amp;'P17'!$F74,'P17'!$E74)</f>
        <v>NT</v>
      </c>
      <c r="X74" s="196" t="str">
        <f>IF('P18'!$F74&gt;"",'P18'!$E74&amp;" "&amp;CHAR(10)&amp;'P18'!$F74,'P18'!$E74)</f>
        <v>NT</v>
      </c>
      <c r="Y74" s="196" t="str">
        <f>IF('P19'!$F74&gt;"",'P19'!$E74&amp;" "&amp;CHAR(10)&amp;'P19'!$F74,'P19'!$E74)</f>
        <v>NT</v>
      </c>
      <c r="Z74" s="198" t="str">
        <f>IF('P20'!$F74&gt;"",'P20'!$E74&amp;" "&amp;CHAR(10)&amp;'P20'!$F74,'P20'!$E74)</f>
        <v>NT</v>
      </c>
      <c r="AA74" s="201" t="str">
        <f>BaseDeCalcul!AE80</f>
        <v>C</v>
      </c>
      <c r="AB74" s="193" t="str">
        <f t="shared" si="1"/>
        <v/>
      </c>
    </row>
    <row r="75" spans="1:28" ht="45" customHeight="1">
      <c r="A75">
        <v>9</v>
      </c>
      <c r="B75" s="71" t="str">
        <f>Criteres!B75</f>
        <v>Présentation</v>
      </c>
      <c r="C75" s="195">
        <f>BaseDeCalcul!AA81</f>
        <v>72</v>
      </c>
      <c r="D75" s="195" t="str">
        <f>BaseDeCalcul!B81</f>
        <v>10.3</v>
      </c>
      <c r="E75" s="72" t="str">
        <f>Criteres!E75</f>
        <v>Dans chaque page web, l'information reste-t-elle compréhensible lorsque les feuilles de styles sont désactivées ?</v>
      </c>
      <c r="F75" s="70" t="str">
        <f>Criteres!D75</f>
        <v>A</v>
      </c>
      <c r="G75" s="196" t="str">
        <f>IF('P01'!$F75&gt;"",'P01'!$E75&amp;" "&amp;CHAR(10)&amp;'P01'!$F75,'P01'!$E75)</f>
        <v>NC</v>
      </c>
      <c r="H75" s="196" t="str">
        <f>IF('P02'!$F75&gt;"",'P02'!$E75&amp;" "&amp;CHAR(10)&amp;'P02'!$F75,'P02'!$E75)</f>
        <v>C</v>
      </c>
      <c r="I75" s="196" t="str">
        <f>IF('P03'!$F75&gt;"",'P03'!$E75&amp;" "&amp;CHAR(10)&amp;'P03'!$F75,'P03'!$E75)</f>
        <v>C</v>
      </c>
      <c r="J75" s="196" t="str">
        <f>IF('P04'!$F75&gt;"",'P04'!$E75&amp;" "&amp;CHAR(10)&amp;'P04'!$F75,'P04'!$E75)</f>
        <v>C</v>
      </c>
      <c r="K75" s="196" t="str">
        <f>IF('P05'!$F75&gt;"",'P05'!$E75&amp;" "&amp;CHAR(10)&amp;'P05'!$F75,'P05'!$E75)</f>
        <v>NC</v>
      </c>
      <c r="L75" s="196" t="str">
        <f>IF('P06'!$F75&gt;"",'P06'!$E75&amp;" "&amp;CHAR(10)&amp;'P06'!$F75,'P06'!$E75)</f>
        <v>NC</v>
      </c>
      <c r="M75" s="196" t="str">
        <f>IF('P07'!$F75&gt;"",'P07'!$E75&amp;" "&amp;CHAR(10)&amp;'P07'!$F75,'P07'!$E75)</f>
        <v>NC</v>
      </c>
      <c r="N75" s="196" t="str">
        <f>IF('P08'!$F75&gt;"",'P08'!$E75&amp;" "&amp;CHAR(10)&amp;'P08'!$F75,'P08'!$E75)</f>
        <v>NC</v>
      </c>
      <c r="O75" s="196" t="str">
        <f>IF('P09'!$F75&gt;"",'P09'!$E75&amp;" "&amp;CHAR(10)&amp;'P09'!$F75,'P09'!$E75)</f>
        <v>NC</v>
      </c>
      <c r="P75" s="196" t="str">
        <f>IF('P10'!$F75&gt;"",'P10'!$E75&amp;" "&amp;CHAR(10)&amp;'P10'!$F75,'P10'!$E75)</f>
        <v>C</v>
      </c>
      <c r="Q75" s="196" t="str">
        <f>IF('P11'!$F75&gt;"",'P11'!$E75&amp;" "&amp;CHAR(10)&amp;'P11'!$F75,'P11'!$E75)</f>
        <v>NC</v>
      </c>
      <c r="R75" s="196" t="str">
        <f>IF('P12'!$F75&gt;"",'P12'!$E75&amp;" "&amp;CHAR(10)&amp;'P12'!$F75,'P12'!$E75)</f>
        <v>C</v>
      </c>
      <c r="S75" s="196" t="str">
        <f>IF('P13'!$F75&gt;"",'P13'!$E75&amp;" "&amp;CHAR(10)&amp;'P13'!$F75,'P13'!$E75)</f>
        <v>C</v>
      </c>
      <c r="T75" s="196" t="str">
        <f>IF('P14'!$F75&gt;"",'P14'!$E75&amp;" "&amp;CHAR(10)&amp;'P14'!$F75,'P14'!$E75)</f>
        <v>C</v>
      </c>
      <c r="U75" s="196" t="str">
        <f>IF('P15'!$F75&gt;"",'P15'!$E75&amp;" "&amp;CHAR(10)&amp;'P15'!$F75,'P15'!$E75)</f>
        <v>C</v>
      </c>
      <c r="V75" s="196" t="str">
        <f>IF('P16'!$F75&gt;"",'P16'!$E75&amp;" "&amp;CHAR(10)&amp;'P16'!$F75,'P16'!$E75)</f>
        <v>NT</v>
      </c>
      <c r="W75" s="196" t="str">
        <f>IF('P17'!$F75&gt;"",'P17'!$E75&amp;" "&amp;CHAR(10)&amp;'P17'!$F75,'P17'!$E75)</f>
        <v>NT</v>
      </c>
      <c r="X75" s="196" t="str">
        <f>IF('P18'!$F75&gt;"",'P18'!$E75&amp;" "&amp;CHAR(10)&amp;'P18'!$F75,'P18'!$E75)</f>
        <v>NT</v>
      </c>
      <c r="Y75" s="196" t="str">
        <f>IF('P19'!$F75&gt;"",'P19'!$E75&amp;" "&amp;CHAR(10)&amp;'P19'!$F75,'P19'!$E75)</f>
        <v>NT</v>
      </c>
      <c r="Z75" s="198" t="str">
        <f>IF('P20'!$F75&gt;"",'P20'!$E75&amp;" "&amp;CHAR(10)&amp;'P20'!$F75,'P20'!$E75)</f>
        <v>NT</v>
      </c>
      <c r="AA75" s="201" t="str">
        <f>BaseDeCalcul!AE81</f>
        <v>NC</v>
      </c>
      <c r="AB75" s="193" t="str">
        <f t="shared" si="1"/>
        <v/>
      </c>
    </row>
    <row r="76" spans="1:28" ht="45" customHeight="1">
      <c r="A76">
        <v>9</v>
      </c>
      <c r="B76" s="71" t="str">
        <f>Criteres!B76</f>
        <v>Présentation</v>
      </c>
      <c r="C76" s="195">
        <f>BaseDeCalcul!AA82</f>
        <v>73</v>
      </c>
      <c r="D76" s="195" t="str">
        <f>BaseDeCalcul!B82</f>
        <v>10.4</v>
      </c>
      <c r="E76" s="72" t="str">
        <f>Criteres!E76</f>
        <v>Dans chaque page web, le texte reste-t-il lisible lorsque la taille des caractères est augmentée jusqu'à 200%, au moins (hors cas particuliers) ?</v>
      </c>
      <c r="F76" s="70" t="str">
        <f>Criteres!D76</f>
        <v>AA</v>
      </c>
      <c r="G76" s="196" t="str">
        <f>IF('P01'!$F76&gt;"",'P01'!$E76&amp;" "&amp;CHAR(10)&amp;'P01'!$F76,'P01'!$E76)</f>
        <v>C</v>
      </c>
      <c r="H76" s="196" t="str">
        <f>IF('P02'!$F76&gt;"",'P02'!$E76&amp;" "&amp;CHAR(10)&amp;'P02'!$F76,'P02'!$E76)</f>
        <v>C</v>
      </c>
      <c r="I76" s="196" t="str">
        <f>IF('P03'!$F76&gt;"",'P03'!$E76&amp;" "&amp;CHAR(10)&amp;'P03'!$F76,'P03'!$E76)</f>
        <v>C</v>
      </c>
      <c r="J76" s="196" t="str">
        <f>IF('P04'!$F76&gt;"",'P04'!$E76&amp;" "&amp;CHAR(10)&amp;'P04'!$F76,'P04'!$E76)</f>
        <v>C</v>
      </c>
      <c r="K76" s="196" t="str">
        <f>IF('P05'!$F76&gt;"",'P05'!$E76&amp;" "&amp;CHAR(10)&amp;'P05'!$F76,'P05'!$E76)</f>
        <v>C</v>
      </c>
      <c r="L76" s="196" t="str">
        <f>IF('P06'!$F76&gt;"",'P06'!$E76&amp;" "&amp;CHAR(10)&amp;'P06'!$F76,'P06'!$E76)</f>
        <v>C</v>
      </c>
      <c r="M76" s="196" t="str">
        <f>IF('P07'!$F76&gt;"",'P07'!$E76&amp;" "&amp;CHAR(10)&amp;'P07'!$F76,'P07'!$E76)</f>
        <v>C</v>
      </c>
      <c r="N76" s="196" t="str">
        <f>IF('P08'!$F76&gt;"",'P08'!$E76&amp;" "&amp;CHAR(10)&amp;'P08'!$F76,'P08'!$E76)</f>
        <v>C</v>
      </c>
      <c r="O76" s="196" t="str">
        <f>IF('P09'!$F76&gt;"",'P09'!$E76&amp;" "&amp;CHAR(10)&amp;'P09'!$F76,'P09'!$E76)</f>
        <v>C</v>
      </c>
      <c r="P76" s="196" t="str">
        <f>IF('P10'!$F76&gt;"",'P10'!$E76&amp;" "&amp;CHAR(10)&amp;'P10'!$F76,'P10'!$E76)</f>
        <v>C</v>
      </c>
      <c r="Q76" s="196" t="str">
        <f>IF('P11'!$F76&gt;"",'P11'!$E76&amp;" "&amp;CHAR(10)&amp;'P11'!$F76,'P11'!$E76)</f>
        <v>C</v>
      </c>
      <c r="R76" s="196" t="str">
        <f>IF('P12'!$F76&gt;"",'P12'!$E76&amp;" "&amp;CHAR(10)&amp;'P12'!$F76,'P12'!$E76)</f>
        <v>C</v>
      </c>
      <c r="S76" s="196" t="str">
        <f>IF('P13'!$F76&gt;"",'P13'!$E76&amp;" "&amp;CHAR(10)&amp;'P13'!$F76,'P13'!$E76)</f>
        <v>C</v>
      </c>
      <c r="T76" s="196" t="str">
        <f>IF('P14'!$F76&gt;"",'P14'!$E76&amp;" "&amp;CHAR(10)&amp;'P14'!$F76,'P14'!$E76)</f>
        <v>C</v>
      </c>
      <c r="U76" s="196" t="str">
        <f>IF('P15'!$F76&gt;"",'P15'!$E76&amp;" "&amp;CHAR(10)&amp;'P15'!$F76,'P15'!$E76)</f>
        <v>C</v>
      </c>
      <c r="V76" s="196" t="str">
        <f>IF('P16'!$F76&gt;"",'P16'!$E76&amp;" "&amp;CHAR(10)&amp;'P16'!$F76,'P16'!$E76)</f>
        <v>NT</v>
      </c>
      <c r="W76" s="196" t="str">
        <f>IF('P17'!$F76&gt;"",'P17'!$E76&amp;" "&amp;CHAR(10)&amp;'P17'!$F76,'P17'!$E76)</f>
        <v>NT</v>
      </c>
      <c r="X76" s="196" t="str">
        <f>IF('P18'!$F76&gt;"",'P18'!$E76&amp;" "&amp;CHAR(10)&amp;'P18'!$F76,'P18'!$E76)</f>
        <v>NT</v>
      </c>
      <c r="Y76" s="196" t="str">
        <f>IF('P19'!$F76&gt;"",'P19'!$E76&amp;" "&amp;CHAR(10)&amp;'P19'!$F76,'P19'!$E76)</f>
        <v>NT</v>
      </c>
      <c r="Z76" s="198" t="str">
        <f>IF('P20'!$F76&gt;"",'P20'!$E76&amp;" "&amp;CHAR(10)&amp;'P20'!$F76,'P20'!$E76)</f>
        <v>NT</v>
      </c>
      <c r="AA76" s="201" t="str">
        <f>BaseDeCalcul!AE82</f>
        <v>C</v>
      </c>
      <c r="AB76" s="193" t="str">
        <f t="shared" si="1"/>
        <v/>
      </c>
    </row>
    <row r="77" spans="1:28" ht="45" customHeight="1">
      <c r="A77">
        <v>10</v>
      </c>
      <c r="B77" s="71" t="str">
        <f>Criteres!B77</f>
        <v>Présentation</v>
      </c>
      <c r="C77" s="195">
        <f>BaseDeCalcul!AA83</f>
        <v>74</v>
      </c>
      <c r="D77" s="195" t="str">
        <f>BaseDeCalcul!B83</f>
        <v>10.5</v>
      </c>
      <c r="E77" s="72" t="str">
        <f>Criteres!E77</f>
        <v>Dans chaque page web, les déclarations CSS de couleurs de fond d'élément et de police sont-elles correctement utilisées ?</v>
      </c>
      <c r="F77" s="70" t="str">
        <f>Criteres!D77</f>
        <v>AA</v>
      </c>
      <c r="G77" s="196" t="str">
        <f>IF('P01'!$F77&gt;"",'P01'!$E77&amp;" "&amp;CHAR(10)&amp;'P01'!$F77,'P01'!$E77)</f>
        <v>C</v>
      </c>
      <c r="H77" s="196" t="str">
        <f>IF('P02'!$F77&gt;"",'P02'!$E77&amp;" "&amp;CHAR(10)&amp;'P02'!$F77,'P02'!$E77)</f>
        <v>C</v>
      </c>
      <c r="I77" s="196" t="str">
        <f>IF('P03'!$F77&gt;"",'P03'!$E77&amp;" "&amp;CHAR(10)&amp;'P03'!$F77,'P03'!$E77)</f>
        <v>C</v>
      </c>
      <c r="J77" s="196" t="str">
        <f>IF('P04'!$F77&gt;"",'P04'!$E77&amp;" "&amp;CHAR(10)&amp;'P04'!$F77,'P04'!$E77)</f>
        <v>C</v>
      </c>
      <c r="K77" s="196" t="str">
        <f>IF('P05'!$F77&gt;"",'P05'!$E77&amp;" "&amp;CHAR(10)&amp;'P05'!$F77,'P05'!$E77)</f>
        <v>C</v>
      </c>
      <c r="L77" s="196" t="str">
        <f>IF('P06'!$F77&gt;"",'P06'!$E77&amp;" "&amp;CHAR(10)&amp;'P06'!$F77,'P06'!$E77)</f>
        <v>C</v>
      </c>
      <c r="M77" s="196" t="str">
        <f>IF('P07'!$F77&gt;"",'P07'!$E77&amp;" "&amp;CHAR(10)&amp;'P07'!$F77,'P07'!$E77)</f>
        <v>C</v>
      </c>
      <c r="N77" s="196" t="str">
        <f>IF('P08'!$F77&gt;"",'P08'!$E77&amp;" "&amp;CHAR(10)&amp;'P08'!$F77,'P08'!$E77)</f>
        <v>C</v>
      </c>
      <c r="O77" s="196" t="str">
        <f>IF('P09'!$F77&gt;"",'P09'!$E77&amp;" "&amp;CHAR(10)&amp;'P09'!$F77,'P09'!$E77)</f>
        <v>C</v>
      </c>
      <c r="P77" s="196" t="str">
        <f>IF('P10'!$F77&gt;"",'P10'!$E77&amp;" "&amp;CHAR(10)&amp;'P10'!$F77,'P10'!$E77)</f>
        <v>C</v>
      </c>
      <c r="Q77" s="196" t="str">
        <f>IF('P11'!$F77&gt;"",'P11'!$E77&amp;" "&amp;CHAR(10)&amp;'P11'!$F77,'P11'!$E77)</f>
        <v>C</v>
      </c>
      <c r="R77" s="196" t="str">
        <f>IF('P12'!$F77&gt;"",'P12'!$E77&amp;" "&amp;CHAR(10)&amp;'P12'!$F77,'P12'!$E77)</f>
        <v>C</v>
      </c>
      <c r="S77" s="196" t="str">
        <f>IF('P13'!$F77&gt;"",'P13'!$E77&amp;" "&amp;CHAR(10)&amp;'P13'!$F77,'P13'!$E77)</f>
        <v>C</v>
      </c>
      <c r="T77" s="196" t="str">
        <f>IF('P14'!$F77&gt;"",'P14'!$E77&amp;" "&amp;CHAR(10)&amp;'P14'!$F77,'P14'!$E77)</f>
        <v>C</v>
      </c>
      <c r="U77" s="196" t="str">
        <f>IF('P15'!$F77&gt;"",'P15'!$E77&amp;" "&amp;CHAR(10)&amp;'P15'!$F77,'P15'!$E77)</f>
        <v>C</v>
      </c>
      <c r="V77" s="196" t="str">
        <f>IF('P16'!$F77&gt;"",'P16'!$E77&amp;" "&amp;CHAR(10)&amp;'P16'!$F77,'P16'!$E77)</f>
        <v>NT</v>
      </c>
      <c r="W77" s="196" t="str">
        <f>IF('P17'!$F77&gt;"",'P17'!$E77&amp;" "&amp;CHAR(10)&amp;'P17'!$F77,'P17'!$E77)</f>
        <v>NT</v>
      </c>
      <c r="X77" s="196" t="str">
        <f>IF('P18'!$F77&gt;"",'P18'!$E77&amp;" "&amp;CHAR(10)&amp;'P18'!$F77,'P18'!$E77)</f>
        <v>NT</v>
      </c>
      <c r="Y77" s="196" t="str">
        <f>IF('P19'!$F77&gt;"",'P19'!$E77&amp;" "&amp;CHAR(10)&amp;'P19'!$F77,'P19'!$E77)</f>
        <v>NT</v>
      </c>
      <c r="Z77" s="198" t="str">
        <f>IF('P20'!$F77&gt;"",'P20'!$E77&amp;" "&amp;CHAR(10)&amp;'P20'!$F77,'P20'!$E77)</f>
        <v>NT</v>
      </c>
      <c r="AA77" s="201" t="str">
        <f>BaseDeCalcul!AE83</f>
        <v>C</v>
      </c>
      <c r="AB77" s="193" t="str">
        <f t="shared" si="1"/>
        <v/>
      </c>
    </row>
    <row r="78" spans="1:28" ht="45" customHeight="1">
      <c r="A78">
        <v>10</v>
      </c>
      <c r="B78" s="71" t="str">
        <f>Criteres!B78</f>
        <v>Présentation</v>
      </c>
      <c r="C78" s="195">
        <f>BaseDeCalcul!AA84</f>
        <v>75</v>
      </c>
      <c r="D78" s="195" t="str">
        <f>BaseDeCalcul!B84</f>
        <v>10.6</v>
      </c>
      <c r="E78" s="72" t="str">
        <f>Criteres!E78</f>
        <v>Dans chaque page web, chaque lien dont la nature n'est pas évidente est-il visible par rapport au texte environnant ?</v>
      </c>
      <c r="F78" s="70" t="str">
        <f>Criteres!D78</f>
        <v>A</v>
      </c>
      <c r="G78" s="196" t="str">
        <f>IF('P01'!$F78&gt;"",'P01'!$E78&amp;" "&amp;CHAR(10)&amp;'P01'!$F78,'P01'!$E78)</f>
        <v>NA</v>
      </c>
      <c r="H78" s="196" t="str">
        <f>IF('P02'!$F78&gt;"",'P02'!$E78&amp;" "&amp;CHAR(10)&amp;'P02'!$F78,'P02'!$E78)</f>
        <v>NA</v>
      </c>
      <c r="I78" s="196" t="str">
        <f>IF('P03'!$F78&gt;"",'P03'!$E78&amp;" "&amp;CHAR(10)&amp;'P03'!$F78,'P03'!$E78)</f>
        <v>C</v>
      </c>
      <c r="J78" s="196" t="str">
        <f>IF('P04'!$F78&gt;"",'P04'!$E78&amp;" "&amp;CHAR(10)&amp;'P04'!$F78,'P04'!$E78)</f>
        <v>NA</v>
      </c>
      <c r="K78" s="196" t="str">
        <f>IF('P05'!$F78&gt;"",'P05'!$E78&amp;" "&amp;CHAR(10)&amp;'P05'!$F78,'P05'!$E78)</f>
        <v>NA</v>
      </c>
      <c r="L78" s="196" t="str">
        <f>IF('P06'!$F78&gt;"",'P06'!$E78&amp;" "&amp;CHAR(10)&amp;'P06'!$F78,'P06'!$E78)</f>
        <v>NA</v>
      </c>
      <c r="M78" s="196" t="str">
        <f>IF('P07'!$F78&gt;"",'P07'!$E78&amp;" "&amp;CHAR(10)&amp;'P07'!$F78,'P07'!$E78)</f>
        <v>C</v>
      </c>
      <c r="N78" s="196" t="str">
        <f>IF('P08'!$F78&gt;"",'P08'!$E78&amp;" "&amp;CHAR(10)&amp;'P08'!$F78,'P08'!$E78)</f>
        <v>NA</v>
      </c>
      <c r="O78" s="196" t="str">
        <f>IF('P09'!$F78&gt;"",'P09'!$E78&amp;" "&amp;CHAR(10)&amp;'P09'!$F78,'P09'!$E78)</f>
        <v>NA</v>
      </c>
      <c r="P78" s="196" t="str">
        <f>IF('P10'!$F78&gt;"",'P10'!$E78&amp;" "&amp;CHAR(10)&amp;'P10'!$F78,'P10'!$E78)</f>
        <v>C</v>
      </c>
      <c r="Q78" s="196" t="str">
        <f>IF('P11'!$F78&gt;"",'P11'!$E78&amp;" "&amp;CHAR(10)&amp;'P11'!$F78,'P11'!$E78)</f>
        <v>NA</v>
      </c>
      <c r="R78" s="196" t="str">
        <f>IF('P12'!$F78&gt;"",'P12'!$E78&amp;" "&amp;CHAR(10)&amp;'P12'!$F78,'P12'!$E78)</f>
        <v>NA</v>
      </c>
      <c r="S78" s="196" t="str">
        <f>IF('P13'!$F78&gt;"",'P13'!$E78&amp;" "&amp;CHAR(10)&amp;'P13'!$F78,'P13'!$E78)</f>
        <v>NA</v>
      </c>
      <c r="T78" s="196" t="str">
        <f>IF('P14'!$F78&gt;"",'P14'!$E78&amp;" "&amp;CHAR(10)&amp;'P14'!$F78,'P14'!$E78)</f>
        <v>NA</v>
      </c>
      <c r="U78" s="196" t="str">
        <f>IF('P15'!$F78&gt;"",'P15'!$E78&amp;" "&amp;CHAR(10)&amp;'P15'!$F78,'P15'!$E78)</f>
        <v>C</v>
      </c>
      <c r="V78" s="196" t="str">
        <f>IF('P16'!$F78&gt;"",'P16'!$E78&amp;" "&amp;CHAR(10)&amp;'P16'!$F78,'P16'!$E78)</f>
        <v>NT</v>
      </c>
      <c r="W78" s="196" t="str">
        <f>IF('P17'!$F78&gt;"",'P17'!$E78&amp;" "&amp;CHAR(10)&amp;'P17'!$F78,'P17'!$E78)</f>
        <v>NT</v>
      </c>
      <c r="X78" s="196" t="str">
        <f>IF('P18'!$F78&gt;"",'P18'!$E78&amp;" "&amp;CHAR(10)&amp;'P18'!$F78,'P18'!$E78)</f>
        <v>NT</v>
      </c>
      <c r="Y78" s="196" t="str">
        <f>IF('P19'!$F78&gt;"",'P19'!$E78&amp;" "&amp;CHAR(10)&amp;'P19'!$F78,'P19'!$E78)</f>
        <v>NT</v>
      </c>
      <c r="Z78" s="198" t="str">
        <f>IF('P20'!$F78&gt;"",'P20'!$E78&amp;" "&amp;CHAR(10)&amp;'P20'!$F78,'P20'!$E78)</f>
        <v>NT</v>
      </c>
      <c r="AA78" s="201" t="str">
        <f>BaseDeCalcul!AE84</f>
        <v>C</v>
      </c>
      <c r="AB78" s="193" t="str">
        <f t="shared" si="1"/>
        <v/>
      </c>
    </row>
    <row r="79" spans="1:28" ht="45" customHeight="1">
      <c r="A79">
        <v>10</v>
      </c>
      <c r="B79" s="71" t="str">
        <f>Criteres!B79</f>
        <v>Présentation</v>
      </c>
      <c r="C79" s="195">
        <f>BaseDeCalcul!AA85</f>
        <v>76</v>
      </c>
      <c r="D79" s="195" t="str">
        <f>BaseDeCalcul!B85</f>
        <v>10.7</v>
      </c>
      <c r="E79" s="72" t="str">
        <f>Criteres!E79</f>
        <v>Dans chaque page web, pour chaque élément recevant le focus, la prise de focus est-elle visible ?</v>
      </c>
      <c r="F79" s="70" t="str">
        <f>Criteres!D79</f>
        <v>A</v>
      </c>
      <c r="G79" s="196" t="str">
        <f>IF('P01'!$F79&gt;"",'P01'!$E79&amp;" "&amp;CHAR(10)&amp;'P01'!$F79,'P01'!$E79)</f>
        <v>C</v>
      </c>
      <c r="H79" s="196" t="str">
        <f>IF('P02'!$F79&gt;"",'P02'!$E79&amp;" "&amp;CHAR(10)&amp;'P02'!$F79,'P02'!$E79)</f>
        <v>C</v>
      </c>
      <c r="I79" s="196" t="str">
        <f>IF('P03'!$F79&gt;"",'P03'!$E79&amp;" "&amp;CHAR(10)&amp;'P03'!$F79,'P03'!$E79)</f>
        <v>C</v>
      </c>
      <c r="J79" s="196" t="str">
        <f>IF('P04'!$F79&gt;"",'P04'!$E79&amp;" "&amp;CHAR(10)&amp;'P04'!$F79,'P04'!$E79)</f>
        <v>C</v>
      </c>
      <c r="K79" s="196" t="str">
        <f>IF('P05'!$F79&gt;"",'P05'!$E79&amp;" "&amp;CHAR(10)&amp;'P05'!$F79,'P05'!$E79)</f>
        <v>C</v>
      </c>
      <c r="L79" s="196" t="str">
        <f>IF('P06'!$F79&gt;"",'P06'!$E79&amp;" "&amp;CHAR(10)&amp;'P06'!$F79,'P06'!$E79)</f>
        <v>C</v>
      </c>
      <c r="M79" s="196" t="str">
        <f>IF('P07'!$F79&gt;"",'P07'!$E79&amp;" "&amp;CHAR(10)&amp;'P07'!$F79,'P07'!$E79)</f>
        <v>NC</v>
      </c>
      <c r="N79" s="196" t="str">
        <f>IF('P08'!$F79&gt;"",'P08'!$E79&amp;" "&amp;CHAR(10)&amp;'P08'!$F79,'P08'!$E79)</f>
        <v>C</v>
      </c>
      <c r="O79" s="196" t="str">
        <f>IF('P09'!$F79&gt;"",'P09'!$E79&amp;" "&amp;CHAR(10)&amp;'P09'!$F79,'P09'!$E79)</f>
        <v>C</v>
      </c>
      <c r="P79" s="196" t="str">
        <f>IF('P10'!$F79&gt;"",'P10'!$E79&amp;" "&amp;CHAR(10)&amp;'P10'!$F79,'P10'!$E79)</f>
        <v>C</v>
      </c>
      <c r="Q79" s="196" t="str">
        <f>IF('P11'!$F79&gt;"",'P11'!$E79&amp;" "&amp;CHAR(10)&amp;'P11'!$F79,'P11'!$E79)</f>
        <v>C</v>
      </c>
      <c r="R79" s="196" t="str">
        <f>IF('P12'!$F79&gt;"",'P12'!$E79&amp;" "&amp;CHAR(10)&amp;'P12'!$F79,'P12'!$E79)</f>
        <v>C</v>
      </c>
      <c r="S79" s="196" t="str">
        <f>IF('P13'!$F79&gt;"",'P13'!$E79&amp;" "&amp;CHAR(10)&amp;'P13'!$F79,'P13'!$E79)</f>
        <v>C</v>
      </c>
      <c r="T79" s="196" t="str">
        <f>IF('P14'!$F79&gt;"",'P14'!$E79&amp;" "&amp;CHAR(10)&amp;'P14'!$F79,'P14'!$E79)</f>
        <v>C</v>
      </c>
      <c r="U79" s="196" t="str">
        <f>IF('P15'!$F79&gt;"",'P15'!$E79&amp;" "&amp;CHAR(10)&amp;'P15'!$F79,'P15'!$E79)</f>
        <v>C</v>
      </c>
      <c r="V79" s="196" t="str">
        <f>IF('P16'!$F79&gt;"",'P16'!$E79&amp;" "&amp;CHAR(10)&amp;'P16'!$F79,'P16'!$E79)</f>
        <v>NT</v>
      </c>
      <c r="W79" s="196" t="str">
        <f>IF('P17'!$F79&gt;"",'P17'!$E79&amp;" "&amp;CHAR(10)&amp;'P17'!$F79,'P17'!$E79)</f>
        <v>NT</v>
      </c>
      <c r="X79" s="196" t="str">
        <f>IF('P18'!$F79&gt;"",'P18'!$E79&amp;" "&amp;CHAR(10)&amp;'P18'!$F79,'P18'!$E79)</f>
        <v>NT</v>
      </c>
      <c r="Y79" s="196" t="str">
        <f>IF('P19'!$F79&gt;"",'P19'!$E79&amp;" "&amp;CHAR(10)&amp;'P19'!$F79,'P19'!$E79)</f>
        <v>NT</v>
      </c>
      <c r="Z79" s="198" t="str">
        <f>IF('P20'!$F79&gt;"",'P20'!$E79&amp;" "&amp;CHAR(10)&amp;'P20'!$F79,'P20'!$E79)</f>
        <v>NT</v>
      </c>
      <c r="AA79" s="201" t="str">
        <f>BaseDeCalcul!AE85</f>
        <v>NC</v>
      </c>
      <c r="AB79" s="193" t="str">
        <f t="shared" si="1"/>
        <v/>
      </c>
    </row>
    <row r="80" spans="1:28" ht="45" customHeight="1">
      <c r="A80">
        <v>10</v>
      </c>
      <c r="B80" s="71" t="str">
        <f>Criteres!B80</f>
        <v>Présentation</v>
      </c>
      <c r="C80" s="195">
        <f>BaseDeCalcul!AA86</f>
        <v>77</v>
      </c>
      <c r="D80" s="195" t="str">
        <f>BaseDeCalcul!B86</f>
        <v>10.8</v>
      </c>
      <c r="E80" s="72" t="str">
        <f>Criteres!E80</f>
        <v>Pour chaque page web, les contenus cachés ont-ils vocation à être ignorés par les technologies d'assistance ?</v>
      </c>
      <c r="F80" s="70" t="str">
        <f>Criteres!D80</f>
        <v>A</v>
      </c>
      <c r="G80" s="196" t="str">
        <f>IF('P01'!$F80&gt;"",'P01'!$E80&amp;" "&amp;CHAR(10)&amp;'P01'!$F80,'P01'!$E80)</f>
        <v>C</v>
      </c>
      <c r="H80" s="196" t="str">
        <f>IF('P02'!$F80&gt;"",'P02'!$E80&amp;" "&amp;CHAR(10)&amp;'P02'!$F80,'P02'!$E80)</f>
        <v>C</v>
      </c>
      <c r="I80" s="196" t="str">
        <f>IF('P03'!$F80&gt;"",'P03'!$E80&amp;" "&amp;CHAR(10)&amp;'P03'!$F80,'P03'!$E80)</f>
        <v>C</v>
      </c>
      <c r="J80" s="196" t="str">
        <f>IF('P04'!$F80&gt;"",'P04'!$E80&amp;" "&amp;CHAR(10)&amp;'P04'!$F80,'P04'!$E80)</f>
        <v>C</v>
      </c>
      <c r="K80" s="196" t="str">
        <f>IF('P05'!$F80&gt;"",'P05'!$E80&amp;" "&amp;CHAR(10)&amp;'P05'!$F80,'P05'!$E80)</f>
        <v>C</v>
      </c>
      <c r="L80" s="196" t="str">
        <f>IF('P06'!$F80&gt;"",'P06'!$E80&amp;" "&amp;CHAR(10)&amp;'P06'!$F80,'P06'!$E80)</f>
        <v>C</v>
      </c>
      <c r="M80" s="196" t="str">
        <f>IF('P07'!$F80&gt;"",'P07'!$E80&amp;" "&amp;CHAR(10)&amp;'P07'!$F80,'P07'!$E80)</f>
        <v>C</v>
      </c>
      <c r="N80" s="196" t="str">
        <f>IF('P08'!$F80&gt;"",'P08'!$E80&amp;" "&amp;CHAR(10)&amp;'P08'!$F80,'P08'!$E80)</f>
        <v>C</v>
      </c>
      <c r="O80" s="196" t="str">
        <f>IF('P09'!$F80&gt;"",'P09'!$E80&amp;" "&amp;CHAR(10)&amp;'P09'!$F80,'P09'!$E80)</f>
        <v>C</v>
      </c>
      <c r="P80" s="196" t="str">
        <f>IF('P10'!$F80&gt;"",'P10'!$E80&amp;" "&amp;CHAR(10)&amp;'P10'!$F80,'P10'!$E80)</f>
        <v>C</v>
      </c>
      <c r="Q80" s="196" t="str">
        <f>IF('P11'!$F80&gt;"",'P11'!$E80&amp;" "&amp;CHAR(10)&amp;'P11'!$F80,'P11'!$E80)</f>
        <v>C</v>
      </c>
      <c r="R80" s="196" t="str">
        <f>IF('P12'!$F80&gt;"",'P12'!$E80&amp;" "&amp;CHAR(10)&amp;'P12'!$F80,'P12'!$E80)</f>
        <v>C</v>
      </c>
      <c r="S80" s="196" t="str">
        <f>IF('P13'!$F80&gt;"",'P13'!$E80&amp;" "&amp;CHAR(10)&amp;'P13'!$F80,'P13'!$E80)</f>
        <v>C</v>
      </c>
      <c r="T80" s="196" t="str">
        <f>IF('P14'!$F80&gt;"",'P14'!$E80&amp;" "&amp;CHAR(10)&amp;'P14'!$F80,'P14'!$E80)</f>
        <v>C</v>
      </c>
      <c r="U80" s="196" t="str">
        <f>IF('P15'!$F80&gt;"",'P15'!$E80&amp;" "&amp;CHAR(10)&amp;'P15'!$F80,'P15'!$E80)</f>
        <v>C</v>
      </c>
      <c r="V80" s="196" t="str">
        <f>IF('P16'!$F80&gt;"",'P16'!$E80&amp;" "&amp;CHAR(10)&amp;'P16'!$F80,'P16'!$E80)</f>
        <v>NT</v>
      </c>
      <c r="W80" s="196" t="str">
        <f>IF('P17'!$F80&gt;"",'P17'!$E80&amp;" "&amp;CHAR(10)&amp;'P17'!$F80,'P17'!$E80)</f>
        <v>NT</v>
      </c>
      <c r="X80" s="196" t="str">
        <f>IF('P18'!$F80&gt;"",'P18'!$E80&amp;" "&amp;CHAR(10)&amp;'P18'!$F80,'P18'!$E80)</f>
        <v>NT</v>
      </c>
      <c r="Y80" s="196" t="str">
        <f>IF('P19'!$F80&gt;"",'P19'!$E80&amp;" "&amp;CHAR(10)&amp;'P19'!$F80,'P19'!$E80)</f>
        <v>NT</v>
      </c>
      <c r="Z80" s="198" t="str">
        <f>IF('P20'!$F80&gt;"",'P20'!$E80&amp;" "&amp;CHAR(10)&amp;'P20'!$F80,'P20'!$E80)</f>
        <v>NT</v>
      </c>
      <c r="AA80" s="201" t="str">
        <f>BaseDeCalcul!AE86</f>
        <v>C</v>
      </c>
      <c r="AB80" s="193" t="str">
        <f t="shared" si="1"/>
        <v/>
      </c>
    </row>
    <row r="81" spans="1:28" ht="45" customHeight="1">
      <c r="A81">
        <v>10</v>
      </c>
      <c r="B81" s="71" t="str">
        <f>Criteres!B81</f>
        <v>Présentation</v>
      </c>
      <c r="C81" s="195">
        <f>BaseDeCalcul!AA87</f>
        <v>78</v>
      </c>
      <c r="D81" s="195" t="str">
        <f>BaseDeCalcul!B87</f>
        <v>10.9</v>
      </c>
      <c r="E81" s="72" t="str">
        <f>Criteres!E81</f>
        <v>Dans chaque page web, l'information ne doit pas être donnée uniquement par la forme, taille ou position. Cette règle est-elle respectée ?</v>
      </c>
      <c r="F81" s="70" t="str">
        <f>Criteres!D81</f>
        <v>A</v>
      </c>
      <c r="G81" s="196" t="str">
        <f>IF('P01'!$F81&gt;"",'P01'!$E81&amp;" "&amp;CHAR(10)&amp;'P01'!$F81,'P01'!$E81)</f>
        <v>NA</v>
      </c>
      <c r="H81" s="196" t="str">
        <f>IF('P02'!$F81&gt;"",'P02'!$E81&amp;" "&amp;CHAR(10)&amp;'P02'!$F81,'P02'!$E81)</f>
        <v>NA</v>
      </c>
      <c r="I81" s="196" t="str">
        <f>IF('P03'!$F81&gt;"",'P03'!$E81&amp;" "&amp;CHAR(10)&amp;'P03'!$F81,'P03'!$E81)</f>
        <v>NA</v>
      </c>
      <c r="J81" s="196" t="str">
        <f>IF('P04'!$F81&gt;"",'P04'!$E81&amp;" "&amp;CHAR(10)&amp;'P04'!$F81,'P04'!$E81)</f>
        <v>NA</v>
      </c>
      <c r="K81" s="196" t="str">
        <f>IF('P05'!$F81&gt;"",'P05'!$E81&amp;" "&amp;CHAR(10)&amp;'P05'!$F81,'P05'!$E81)</f>
        <v>NA</v>
      </c>
      <c r="L81" s="196" t="str">
        <f>IF('P06'!$F81&gt;"",'P06'!$E81&amp;" "&amp;CHAR(10)&amp;'P06'!$F81,'P06'!$E81)</f>
        <v>C</v>
      </c>
      <c r="M81" s="196" t="str">
        <f>IF('P07'!$F81&gt;"",'P07'!$E81&amp;" "&amp;CHAR(10)&amp;'P07'!$F81,'P07'!$E81)</f>
        <v>NA</v>
      </c>
      <c r="N81" s="196" t="str">
        <f>IF('P08'!$F81&gt;"",'P08'!$E81&amp;" "&amp;CHAR(10)&amp;'P08'!$F81,'P08'!$E81)</f>
        <v>NA</v>
      </c>
      <c r="O81" s="196" t="str">
        <f>IF('P09'!$F81&gt;"",'P09'!$E81&amp;" "&amp;CHAR(10)&amp;'P09'!$F81,'P09'!$E81)</f>
        <v>NA</v>
      </c>
      <c r="P81" s="196" t="str">
        <f>IF('P10'!$F81&gt;"",'P10'!$E81&amp;" "&amp;CHAR(10)&amp;'P10'!$F81,'P10'!$E81)</f>
        <v>NA</v>
      </c>
      <c r="Q81" s="196" t="str">
        <f>IF('P11'!$F81&gt;"",'P11'!$E81&amp;" "&amp;CHAR(10)&amp;'P11'!$F81,'P11'!$E81)</f>
        <v>C</v>
      </c>
      <c r="R81" s="196" t="str">
        <f>IF('P12'!$F81&gt;"",'P12'!$E81&amp;" "&amp;CHAR(10)&amp;'P12'!$F81,'P12'!$E81)</f>
        <v>NA</v>
      </c>
      <c r="S81" s="196" t="str">
        <f>IF('P13'!$F81&gt;"",'P13'!$E81&amp;" "&amp;CHAR(10)&amp;'P13'!$F81,'P13'!$E81)</f>
        <v>NA</v>
      </c>
      <c r="T81" s="196" t="str">
        <f>IF('P14'!$F81&gt;"",'P14'!$E81&amp;" "&amp;CHAR(10)&amp;'P14'!$F81,'P14'!$E81)</f>
        <v>NA</v>
      </c>
      <c r="U81" s="196" t="str">
        <f>IF('P15'!$F81&gt;"",'P15'!$E81&amp;" "&amp;CHAR(10)&amp;'P15'!$F81,'P15'!$E81)</f>
        <v>NA</v>
      </c>
      <c r="V81" s="196" t="str">
        <f>IF('P16'!$F81&gt;"",'P16'!$E81&amp;" "&amp;CHAR(10)&amp;'P16'!$F81,'P16'!$E81)</f>
        <v>NT</v>
      </c>
      <c r="W81" s="196" t="str">
        <f>IF('P17'!$F81&gt;"",'P17'!$E81&amp;" "&amp;CHAR(10)&amp;'P17'!$F81,'P17'!$E81)</f>
        <v>NT</v>
      </c>
      <c r="X81" s="196" t="str">
        <f>IF('P18'!$F81&gt;"",'P18'!$E81&amp;" "&amp;CHAR(10)&amp;'P18'!$F81,'P18'!$E81)</f>
        <v>NT</v>
      </c>
      <c r="Y81" s="196" t="str">
        <f>IF('P19'!$F81&gt;"",'P19'!$E81&amp;" "&amp;CHAR(10)&amp;'P19'!$F81,'P19'!$E81)</f>
        <v>NT</v>
      </c>
      <c r="Z81" s="198" t="str">
        <f>IF('P20'!$F81&gt;"",'P20'!$E81&amp;" "&amp;CHAR(10)&amp;'P20'!$F81,'P20'!$E81)</f>
        <v>NT</v>
      </c>
      <c r="AA81" s="201" t="str">
        <f>BaseDeCalcul!AE87</f>
        <v>C</v>
      </c>
      <c r="AB81" s="193" t="str">
        <f t="shared" si="1"/>
        <v/>
      </c>
    </row>
    <row r="82" spans="1:28" ht="45" customHeight="1">
      <c r="A82">
        <v>10</v>
      </c>
      <c r="B82" s="71" t="str">
        <f>Criteres!B82</f>
        <v>Présentation</v>
      </c>
      <c r="C82" s="195">
        <f>BaseDeCalcul!AA88</f>
        <v>79</v>
      </c>
      <c r="D82" s="195" t="str">
        <f>BaseDeCalcul!B88</f>
        <v>10.10</v>
      </c>
      <c r="E82" s="72" t="str">
        <f>Criteres!E82</f>
        <v>Dans chaque page web, l'information ne doit pas être donnée par la forme, taille ou position uniquement. Cette règle est-elle implémentée de façon pertinente ?</v>
      </c>
      <c r="F82" s="70" t="str">
        <f>Criteres!D82</f>
        <v>A</v>
      </c>
      <c r="G82" s="196" t="str">
        <f>IF('P01'!$F82&gt;"",'P01'!$E82&amp;" "&amp;CHAR(10)&amp;'P01'!$F82,'P01'!$E82)</f>
        <v>NA</v>
      </c>
      <c r="H82" s="196" t="str">
        <f>IF('P02'!$F82&gt;"",'P02'!$E82&amp;" "&amp;CHAR(10)&amp;'P02'!$F82,'P02'!$E82)</f>
        <v>NA</v>
      </c>
      <c r="I82" s="196" t="str">
        <f>IF('P03'!$F82&gt;"",'P03'!$E82&amp;" "&amp;CHAR(10)&amp;'P03'!$F82,'P03'!$E82)</f>
        <v>NA</v>
      </c>
      <c r="J82" s="196" t="str">
        <f>IF('P04'!$F82&gt;"",'P04'!$E82&amp;" "&amp;CHAR(10)&amp;'P04'!$F82,'P04'!$E82)</f>
        <v>NA</v>
      </c>
      <c r="K82" s="196" t="str">
        <f>IF('P05'!$F82&gt;"",'P05'!$E82&amp;" "&amp;CHAR(10)&amp;'P05'!$F82,'P05'!$E82)</f>
        <v>NA</v>
      </c>
      <c r="L82" s="196" t="str">
        <f>IF('P06'!$F82&gt;"",'P06'!$E82&amp;" "&amp;CHAR(10)&amp;'P06'!$F82,'P06'!$E82)</f>
        <v>C</v>
      </c>
      <c r="M82" s="196" t="str">
        <f>IF('P07'!$F82&gt;"",'P07'!$E82&amp;" "&amp;CHAR(10)&amp;'P07'!$F82,'P07'!$E82)</f>
        <v>NA</v>
      </c>
      <c r="N82" s="196" t="str">
        <f>IF('P08'!$F82&gt;"",'P08'!$E82&amp;" "&amp;CHAR(10)&amp;'P08'!$F82,'P08'!$E82)</f>
        <v>NA</v>
      </c>
      <c r="O82" s="196" t="str">
        <f>IF('P09'!$F82&gt;"",'P09'!$E82&amp;" "&amp;CHAR(10)&amp;'P09'!$F82,'P09'!$E82)</f>
        <v>NA</v>
      </c>
      <c r="P82" s="196" t="str">
        <f>IF('P10'!$F82&gt;"",'P10'!$E82&amp;" "&amp;CHAR(10)&amp;'P10'!$F82,'P10'!$E82)</f>
        <v>NA</v>
      </c>
      <c r="Q82" s="196" t="str">
        <f>IF('P11'!$F82&gt;"",'P11'!$E82&amp;" "&amp;CHAR(10)&amp;'P11'!$F82,'P11'!$E82)</f>
        <v>C</v>
      </c>
      <c r="R82" s="196" t="str">
        <f>IF('P12'!$F82&gt;"",'P12'!$E82&amp;" "&amp;CHAR(10)&amp;'P12'!$F82,'P12'!$E82)</f>
        <v>NA</v>
      </c>
      <c r="S82" s="196" t="str">
        <f>IF('P13'!$F82&gt;"",'P13'!$E82&amp;" "&amp;CHAR(10)&amp;'P13'!$F82,'P13'!$E82)</f>
        <v>NA</v>
      </c>
      <c r="T82" s="196" t="str">
        <f>IF('P14'!$F82&gt;"",'P14'!$E82&amp;" "&amp;CHAR(10)&amp;'P14'!$F82,'P14'!$E82)</f>
        <v>NA</v>
      </c>
      <c r="U82" s="196" t="str">
        <f>IF('P15'!$F82&gt;"",'P15'!$E82&amp;" "&amp;CHAR(10)&amp;'P15'!$F82,'P15'!$E82)</f>
        <v>NA</v>
      </c>
      <c r="V82" s="196" t="str">
        <f>IF('P16'!$F82&gt;"",'P16'!$E82&amp;" "&amp;CHAR(10)&amp;'P16'!$F82,'P16'!$E82)</f>
        <v>NT</v>
      </c>
      <c r="W82" s="196" t="str">
        <f>IF('P17'!$F82&gt;"",'P17'!$E82&amp;" "&amp;CHAR(10)&amp;'P17'!$F82,'P17'!$E82)</f>
        <v>NT</v>
      </c>
      <c r="X82" s="196" t="str">
        <f>IF('P18'!$F82&gt;"",'P18'!$E82&amp;" "&amp;CHAR(10)&amp;'P18'!$F82,'P18'!$E82)</f>
        <v>NT</v>
      </c>
      <c r="Y82" s="196" t="str">
        <f>IF('P19'!$F82&gt;"",'P19'!$E82&amp;" "&amp;CHAR(10)&amp;'P19'!$F82,'P19'!$E82)</f>
        <v>NT</v>
      </c>
      <c r="Z82" s="198" t="str">
        <f>IF('P20'!$F82&gt;"",'P20'!$E82&amp;" "&amp;CHAR(10)&amp;'P20'!$F82,'P20'!$E82)</f>
        <v>NT</v>
      </c>
      <c r="AA82" s="201" t="str">
        <f>BaseDeCalcul!AE88</f>
        <v>C</v>
      </c>
      <c r="AB82" s="193" t="str">
        <f t="shared" si="1"/>
        <v/>
      </c>
    </row>
    <row r="83" spans="1:28" ht="45" customHeight="1">
      <c r="A83">
        <v>10</v>
      </c>
      <c r="B83" s="71" t="str">
        <f>Criteres!B83</f>
        <v>Présentation</v>
      </c>
      <c r="C83" s="195">
        <f>BaseDeCalcul!AA89</f>
        <v>80</v>
      </c>
      <c r="D83" s="195" t="str">
        <f>BaseDeCalcul!B89</f>
        <v>10.11</v>
      </c>
      <c r="E83" s="72"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F83" s="70" t="str">
        <f>Criteres!D83</f>
        <v>AA</v>
      </c>
      <c r="G83" s="196" t="str">
        <f>IF('P01'!$F83&gt;"",'P01'!$E83&amp;" "&amp;CHAR(10)&amp;'P01'!$F83,'P01'!$E83)</f>
        <v>C</v>
      </c>
      <c r="H83" s="196" t="str">
        <f>IF('P02'!$F83&gt;"",'P02'!$E83&amp;" "&amp;CHAR(10)&amp;'P02'!$F83,'P02'!$E83)</f>
        <v>C</v>
      </c>
      <c r="I83" s="196" t="str">
        <f>IF('P03'!$F83&gt;"",'P03'!$E83&amp;" "&amp;CHAR(10)&amp;'P03'!$F83,'P03'!$E83)</f>
        <v>C</v>
      </c>
      <c r="J83" s="196" t="str">
        <f>IF('P04'!$F83&gt;"",'P04'!$E83&amp;" "&amp;CHAR(10)&amp;'P04'!$F83,'P04'!$E83)</f>
        <v>C</v>
      </c>
      <c r="K83" s="196" t="str">
        <f>IF('P05'!$F83&gt;"",'P05'!$E83&amp;" "&amp;CHAR(10)&amp;'P05'!$F83,'P05'!$E83)</f>
        <v>C</v>
      </c>
      <c r="L83" s="196" t="str">
        <f>IF('P06'!$F83&gt;"",'P06'!$E83&amp;" "&amp;CHAR(10)&amp;'P06'!$F83,'P06'!$E83)</f>
        <v>C</v>
      </c>
      <c r="M83" s="196" t="str">
        <f>IF('P07'!$F83&gt;"",'P07'!$E83&amp;" "&amp;CHAR(10)&amp;'P07'!$F83,'P07'!$E83)</f>
        <v>C</v>
      </c>
      <c r="N83" s="196" t="str">
        <f>IF('P08'!$F83&gt;"",'P08'!$E83&amp;" "&amp;CHAR(10)&amp;'P08'!$F83,'P08'!$E83)</f>
        <v>C</v>
      </c>
      <c r="O83" s="196" t="str">
        <f>IF('P09'!$F83&gt;"",'P09'!$E83&amp;" "&amp;CHAR(10)&amp;'P09'!$F83,'P09'!$E83)</f>
        <v>C</v>
      </c>
      <c r="P83" s="196" t="str">
        <f>IF('P10'!$F83&gt;"",'P10'!$E83&amp;" "&amp;CHAR(10)&amp;'P10'!$F83,'P10'!$E83)</f>
        <v>C</v>
      </c>
      <c r="Q83" s="196" t="str">
        <f>IF('P11'!$F83&gt;"",'P11'!$E83&amp;" "&amp;CHAR(10)&amp;'P11'!$F83,'P11'!$E83)</f>
        <v>C</v>
      </c>
      <c r="R83" s="196" t="str">
        <f>IF('P12'!$F83&gt;"",'P12'!$E83&amp;" "&amp;CHAR(10)&amp;'P12'!$F83,'P12'!$E83)</f>
        <v>C</v>
      </c>
      <c r="S83" s="196" t="str">
        <f>IF('P13'!$F83&gt;"",'P13'!$E83&amp;" "&amp;CHAR(10)&amp;'P13'!$F83,'P13'!$E83)</f>
        <v>C</v>
      </c>
      <c r="T83" s="196" t="str">
        <f>IF('P14'!$F83&gt;"",'P14'!$E83&amp;" "&amp;CHAR(10)&amp;'P14'!$F83,'P14'!$E83)</f>
        <v>C</v>
      </c>
      <c r="U83" s="196" t="str">
        <f>IF('P15'!$F83&gt;"",'P15'!$E83&amp;" "&amp;CHAR(10)&amp;'P15'!$F83,'P15'!$E83)</f>
        <v>C</v>
      </c>
      <c r="V83" s="196" t="str">
        <f>IF('P16'!$F83&gt;"",'P16'!$E83&amp;" "&amp;CHAR(10)&amp;'P16'!$F83,'P16'!$E83)</f>
        <v>NT</v>
      </c>
      <c r="W83" s="196" t="str">
        <f>IF('P17'!$F83&gt;"",'P17'!$E83&amp;" "&amp;CHAR(10)&amp;'P17'!$F83,'P17'!$E83)</f>
        <v>NT</v>
      </c>
      <c r="X83" s="196" t="str">
        <f>IF('P18'!$F83&gt;"",'P18'!$E83&amp;" "&amp;CHAR(10)&amp;'P18'!$F83,'P18'!$E83)</f>
        <v>NT</v>
      </c>
      <c r="Y83" s="196" t="str">
        <f>IF('P19'!$F83&gt;"",'P19'!$E83&amp;" "&amp;CHAR(10)&amp;'P19'!$F83,'P19'!$E83)</f>
        <v>NT</v>
      </c>
      <c r="Z83" s="198" t="str">
        <f>IF('P20'!$F83&gt;"",'P20'!$E83&amp;" "&amp;CHAR(10)&amp;'P20'!$F83,'P20'!$E83)</f>
        <v>NT</v>
      </c>
      <c r="AA83" s="201" t="str">
        <f>BaseDeCalcul!AE89</f>
        <v>C</v>
      </c>
      <c r="AB83" s="193" t="str">
        <f t="shared" si="1"/>
        <v/>
      </c>
    </row>
    <row r="84" spans="1:28" ht="45" customHeight="1">
      <c r="A84">
        <v>10</v>
      </c>
      <c r="B84" s="71" t="str">
        <f>Criteres!B84</f>
        <v>Présentation</v>
      </c>
      <c r="C84" s="195">
        <f>BaseDeCalcul!AA90</f>
        <v>81</v>
      </c>
      <c r="D84" s="195" t="str">
        <f>BaseDeCalcul!B90</f>
        <v>10.12</v>
      </c>
      <c r="E84" s="72" t="str">
        <f>Criteres!E84</f>
        <v>Dans chaque page web, les propriétés d'espacement du texte peuvent-elles être redéfinies par l'utilisateur sans perte de contenu ou de fonctionnalité (hors cas particuliers) ?</v>
      </c>
      <c r="F84" s="70" t="str">
        <f>Criteres!D84</f>
        <v>AA</v>
      </c>
      <c r="G84" s="196" t="str">
        <f>IF('P01'!$F84&gt;"",'P01'!$E84&amp;" "&amp;CHAR(10)&amp;'P01'!$F84,'P01'!$E84)</f>
        <v>C</v>
      </c>
      <c r="H84" s="196" t="str">
        <f>IF('P02'!$F84&gt;"",'P02'!$E84&amp;" "&amp;CHAR(10)&amp;'P02'!$F84,'P02'!$E84)</f>
        <v>C</v>
      </c>
      <c r="I84" s="196" t="str">
        <f>IF('P03'!$F84&gt;"",'P03'!$E84&amp;" "&amp;CHAR(10)&amp;'P03'!$F84,'P03'!$E84)</f>
        <v>C</v>
      </c>
      <c r="J84" s="196" t="str">
        <f>IF('P04'!$F84&gt;"",'P04'!$E84&amp;" "&amp;CHAR(10)&amp;'P04'!$F84,'P04'!$E84)</f>
        <v>C</v>
      </c>
      <c r="K84" s="196" t="str">
        <f>IF('P05'!$F84&gt;"",'P05'!$E84&amp;" "&amp;CHAR(10)&amp;'P05'!$F84,'P05'!$E84)</f>
        <v>C</v>
      </c>
      <c r="L84" s="196" t="str">
        <f>IF('P06'!$F84&gt;"",'P06'!$E84&amp;" "&amp;CHAR(10)&amp;'P06'!$F84,'P06'!$E84)</f>
        <v>C</v>
      </c>
      <c r="M84" s="196" t="str">
        <f>IF('P07'!$F84&gt;"",'P07'!$E84&amp;" "&amp;CHAR(10)&amp;'P07'!$F84,'P07'!$E84)</f>
        <v>C</v>
      </c>
      <c r="N84" s="196" t="str">
        <f>IF('P08'!$F84&gt;"",'P08'!$E84&amp;" "&amp;CHAR(10)&amp;'P08'!$F84,'P08'!$E84)</f>
        <v>C</v>
      </c>
      <c r="O84" s="196" t="str">
        <f>IF('P09'!$F84&gt;"",'P09'!$E84&amp;" "&amp;CHAR(10)&amp;'P09'!$F84,'P09'!$E84)</f>
        <v>C</v>
      </c>
      <c r="P84" s="196" t="str">
        <f>IF('P10'!$F84&gt;"",'P10'!$E84&amp;" "&amp;CHAR(10)&amp;'P10'!$F84,'P10'!$E84)</f>
        <v>C</v>
      </c>
      <c r="Q84" s="196" t="str">
        <f>IF('P11'!$F84&gt;"",'P11'!$E84&amp;" "&amp;CHAR(10)&amp;'P11'!$F84,'P11'!$E84)</f>
        <v>C</v>
      </c>
      <c r="R84" s="196" t="str">
        <f>IF('P12'!$F84&gt;"",'P12'!$E84&amp;" "&amp;CHAR(10)&amp;'P12'!$F84,'P12'!$E84)</f>
        <v>C</v>
      </c>
      <c r="S84" s="196" t="str">
        <f>IF('P13'!$F84&gt;"",'P13'!$E84&amp;" "&amp;CHAR(10)&amp;'P13'!$F84,'P13'!$E84)</f>
        <v>C</v>
      </c>
      <c r="T84" s="196" t="str">
        <f>IF('P14'!$F84&gt;"",'P14'!$E84&amp;" "&amp;CHAR(10)&amp;'P14'!$F84,'P14'!$E84)</f>
        <v>C</v>
      </c>
      <c r="U84" s="196" t="str">
        <f>IF('P15'!$F84&gt;"",'P15'!$E84&amp;" "&amp;CHAR(10)&amp;'P15'!$F84,'P15'!$E84)</f>
        <v>C</v>
      </c>
      <c r="V84" s="196" t="str">
        <f>IF('P16'!$F84&gt;"",'P16'!$E84&amp;" "&amp;CHAR(10)&amp;'P16'!$F84,'P16'!$E84)</f>
        <v>NT</v>
      </c>
      <c r="W84" s="196" t="str">
        <f>IF('P17'!$F84&gt;"",'P17'!$E84&amp;" "&amp;CHAR(10)&amp;'P17'!$F84,'P17'!$E84)</f>
        <v>NT</v>
      </c>
      <c r="X84" s="196" t="str">
        <f>IF('P18'!$F84&gt;"",'P18'!$E84&amp;" "&amp;CHAR(10)&amp;'P18'!$F84,'P18'!$E84)</f>
        <v>NT</v>
      </c>
      <c r="Y84" s="196" t="str">
        <f>IF('P19'!$F84&gt;"",'P19'!$E84&amp;" "&amp;CHAR(10)&amp;'P19'!$F84,'P19'!$E84)</f>
        <v>NT</v>
      </c>
      <c r="Z84" s="198" t="str">
        <f>IF('P20'!$F84&gt;"",'P20'!$E84&amp;" "&amp;CHAR(10)&amp;'P20'!$F84,'P20'!$E84)</f>
        <v>NT</v>
      </c>
      <c r="AA84" s="201" t="str">
        <f>BaseDeCalcul!AE90</f>
        <v>C</v>
      </c>
      <c r="AB84" s="193" t="str">
        <f t="shared" si="1"/>
        <v/>
      </c>
    </row>
    <row r="85" spans="1:28" ht="45" customHeight="1">
      <c r="A85">
        <v>10</v>
      </c>
      <c r="B85" s="71" t="str">
        <f>Criteres!B85</f>
        <v>Présentation</v>
      </c>
      <c r="C85" s="195">
        <f>BaseDeCalcul!AA91</f>
        <v>82</v>
      </c>
      <c r="D85" s="195" t="str">
        <f>BaseDeCalcul!B91</f>
        <v>10.13</v>
      </c>
      <c r="E85" s="72" t="str">
        <f>Criteres!E85</f>
        <v>Dans chaque page web, les contenus additionnels apparaissant à la prise de focus ou au survol d'un composant d'interface sont-ils contrôlables par l'utilisateur (hors cas particuliers ) ?</v>
      </c>
      <c r="F85" s="70" t="str">
        <f>Criteres!D85</f>
        <v>AA</v>
      </c>
      <c r="G85" s="196" t="str">
        <f>IF('P01'!$F85&gt;"",'P01'!$E85&amp;" "&amp;CHAR(10)&amp;'P01'!$F85,'P01'!$E85)</f>
        <v>NA</v>
      </c>
      <c r="H85" s="196" t="str">
        <f>IF('P02'!$F85&gt;"",'P02'!$E85&amp;" "&amp;CHAR(10)&amp;'P02'!$F85,'P02'!$E85)</f>
        <v>NA</v>
      </c>
      <c r="I85" s="196" t="str">
        <f>IF('P03'!$F85&gt;"",'P03'!$E85&amp;" "&amp;CHAR(10)&amp;'P03'!$F85,'P03'!$E85)</f>
        <v>NA</v>
      </c>
      <c r="J85" s="196" t="str">
        <f>IF('P04'!$F85&gt;"",'P04'!$E85&amp;" "&amp;CHAR(10)&amp;'P04'!$F85,'P04'!$E85)</f>
        <v>NA</v>
      </c>
      <c r="K85" s="196" t="str">
        <f>IF('P05'!$F85&gt;"",'P05'!$E85&amp;" "&amp;CHAR(10)&amp;'P05'!$F85,'P05'!$E85)</f>
        <v>NA</v>
      </c>
      <c r="L85" s="196" t="str">
        <f>IF('P06'!$F85&gt;"",'P06'!$E85&amp;" "&amp;CHAR(10)&amp;'P06'!$F85,'P06'!$E85)</f>
        <v>NA</v>
      </c>
      <c r="M85" s="196" t="str">
        <f>IF('P07'!$F85&gt;"",'P07'!$E85&amp;" "&amp;CHAR(10)&amp;'P07'!$F85,'P07'!$E85)</f>
        <v>NA</v>
      </c>
      <c r="N85" s="196" t="str">
        <f>IF('P08'!$F85&gt;"",'P08'!$E85&amp;" "&amp;CHAR(10)&amp;'P08'!$F85,'P08'!$E85)</f>
        <v>NA</v>
      </c>
      <c r="O85" s="196" t="str">
        <f>IF('P09'!$F85&gt;"",'P09'!$E85&amp;" "&amp;CHAR(10)&amp;'P09'!$F85,'P09'!$E85)</f>
        <v>NA</v>
      </c>
      <c r="P85" s="196" t="str">
        <f>IF('P10'!$F85&gt;"",'P10'!$E85&amp;" "&amp;CHAR(10)&amp;'P10'!$F85,'P10'!$E85)</f>
        <v>NA</v>
      </c>
      <c r="Q85" s="196" t="str">
        <f>IF('P11'!$F85&gt;"",'P11'!$E85&amp;" "&amp;CHAR(10)&amp;'P11'!$F85,'P11'!$E85)</f>
        <v>NA</v>
      </c>
      <c r="R85" s="196" t="str">
        <f>IF('P12'!$F85&gt;"",'P12'!$E85&amp;" "&amp;CHAR(10)&amp;'P12'!$F85,'P12'!$E85)</f>
        <v>NA</v>
      </c>
      <c r="S85" s="196" t="str">
        <f>IF('P13'!$F85&gt;"",'P13'!$E85&amp;" "&amp;CHAR(10)&amp;'P13'!$F85,'P13'!$E85)</f>
        <v>NA</v>
      </c>
      <c r="T85" s="196" t="str">
        <f>IF('P14'!$F85&gt;"",'P14'!$E85&amp;" "&amp;CHAR(10)&amp;'P14'!$F85,'P14'!$E85)</f>
        <v>NA</v>
      </c>
      <c r="U85" s="196" t="str">
        <f>IF('P15'!$F85&gt;"",'P15'!$E85&amp;" "&amp;CHAR(10)&amp;'P15'!$F85,'P15'!$E85)</f>
        <v>NA</v>
      </c>
      <c r="V85" s="196" t="str">
        <f>IF('P16'!$F85&gt;"",'P16'!$E85&amp;" "&amp;CHAR(10)&amp;'P16'!$F85,'P16'!$E85)</f>
        <v>NT</v>
      </c>
      <c r="W85" s="196" t="str">
        <f>IF('P17'!$F85&gt;"",'P17'!$E85&amp;" "&amp;CHAR(10)&amp;'P17'!$F85,'P17'!$E85)</f>
        <v>NT</v>
      </c>
      <c r="X85" s="196" t="str">
        <f>IF('P18'!$F85&gt;"",'P18'!$E85&amp;" "&amp;CHAR(10)&amp;'P18'!$F85,'P18'!$E85)</f>
        <v>NT</v>
      </c>
      <c r="Y85" s="196" t="str">
        <f>IF('P19'!$F85&gt;"",'P19'!$E85&amp;" "&amp;CHAR(10)&amp;'P19'!$F85,'P19'!$E85)</f>
        <v>NT</v>
      </c>
      <c r="Z85" s="198" t="str">
        <f>IF('P20'!$F85&gt;"",'P20'!$E85&amp;" "&amp;CHAR(10)&amp;'P20'!$F85,'P20'!$E85)</f>
        <v>NT</v>
      </c>
      <c r="AA85" s="201" t="str">
        <f>BaseDeCalcul!AE91</f>
        <v>NA</v>
      </c>
      <c r="AB85" s="193" t="str">
        <f t="shared" si="1"/>
        <v/>
      </c>
    </row>
    <row r="86" spans="1:28" ht="45" customHeight="1">
      <c r="A86">
        <v>10</v>
      </c>
      <c r="B86" s="71" t="str">
        <f>Criteres!B86</f>
        <v>Présentation</v>
      </c>
      <c r="C86" s="195">
        <f>BaseDeCalcul!AA92</f>
        <v>83</v>
      </c>
      <c r="D86" s="195" t="str">
        <f>BaseDeCalcul!B92</f>
        <v>10.14</v>
      </c>
      <c r="E86" s="72" t="str">
        <f>Criteres!E86</f>
        <v>Dans chaque page web, les contenus additionnels apparaissant via les styles CSS uniquement peuvent-ils être rendus visibles au clavier et par tout dispositif de pointage ?</v>
      </c>
      <c r="F86" s="70" t="str">
        <f>Criteres!D86</f>
        <v>A</v>
      </c>
      <c r="G86" s="196" t="str">
        <f>IF('P01'!$F86&gt;"",'P01'!$E86&amp;" "&amp;CHAR(10)&amp;'P01'!$F86,'P01'!$E86)</f>
        <v>NA</v>
      </c>
      <c r="H86" s="196" t="str">
        <f>IF('P02'!$F86&gt;"",'P02'!$E86&amp;" "&amp;CHAR(10)&amp;'P02'!$F86,'P02'!$E86)</f>
        <v>NA</v>
      </c>
      <c r="I86" s="196" t="str">
        <f>IF('P03'!$F86&gt;"",'P03'!$E86&amp;" "&amp;CHAR(10)&amp;'P03'!$F86,'P03'!$E86)</f>
        <v>NA</v>
      </c>
      <c r="J86" s="196" t="str">
        <f>IF('P04'!$F86&gt;"",'P04'!$E86&amp;" "&amp;CHAR(10)&amp;'P04'!$F86,'P04'!$E86)</f>
        <v>NA</v>
      </c>
      <c r="K86" s="196" t="str">
        <f>IF('P05'!$F86&gt;"",'P05'!$E86&amp;" "&amp;CHAR(10)&amp;'P05'!$F86,'P05'!$E86)</f>
        <v>NA</v>
      </c>
      <c r="L86" s="196" t="str">
        <f>IF('P06'!$F86&gt;"",'P06'!$E86&amp;" "&amp;CHAR(10)&amp;'P06'!$F86,'P06'!$E86)</f>
        <v>NA</v>
      </c>
      <c r="M86" s="196" t="str">
        <f>IF('P07'!$F86&gt;"",'P07'!$E86&amp;" "&amp;CHAR(10)&amp;'P07'!$F86,'P07'!$E86)</f>
        <v>NA</v>
      </c>
      <c r="N86" s="196" t="str">
        <f>IF('P08'!$F86&gt;"",'P08'!$E86&amp;" "&amp;CHAR(10)&amp;'P08'!$F86,'P08'!$E86)</f>
        <v>NA</v>
      </c>
      <c r="O86" s="196" t="str">
        <f>IF('P09'!$F86&gt;"",'P09'!$E86&amp;" "&amp;CHAR(10)&amp;'P09'!$F86,'P09'!$E86)</f>
        <v>NA</v>
      </c>
      <c r="P86" s="196" t="str">
        <f>IF('P10'!$F86&gt;"",'P10'!$E86&amp;" "&amp;CHAR(10)&amp;'P10'!$F86,'P10'!$E86)</f>
        <v>NA</v>
      </c>
      <c r="Q86" s="196" t="str">
        <f>IF('P11'!$F86&gt;"",'P11'!$E86&amp;" "&amp;CHAR(10)&amp;'P11'!$F86,'P11'!$E86)</f>
        <v>NA</v>
      </c>
      <c r="R86" s="196" t="str">
        <f>IF('P12'!$F86&gt;"",'P12'!$E86&amp;" "&amp;CHAR(10)&amp;'P12'!$F86,'P12'!$E86)</f>
        <v>NA</v>
      </c>
      <c r="S86" s="196" t="str">
        <f>IF('P13'!$F86&gt;"",'P13'!$E86&amp;" "&amp;CHAR(10)&amp;'P13'!$F86,'P13'!$E86)</f>
        <v>NA</v>
      </c>
      <c r="T86" s="196" t="str">
        <f>IF('P14'!$F86&gt;"",'P14'!$E86&amp;" "&amp;CHAR(10)&amp;'P14'!$F86,'P14'!$E86)</f>
        <v>NA</v>
      </c>
      <c r="U86" s="196" t="str">
        <f>IF('P15'!$F86&gt;"",'P15'!$E86&amp;" "&amp;CHAR(10)&amp;'P15'!$F86,'P15'!$E86)</f>
        <v>NA</v>
      </c>
      <c r="V86" s="196" t="str">
        <f>IF('P16'!$F86&gt;"",'P16'!$E86&amp;" "&amp;CHAR(10)&amp;'P16'!$F86,'P16'!$E86)</f>
        <v>NT</v>
      </c>
      <c r="W86" s="196" t="str">
        <f>IF('P17'!$F86&gt;"",'P17'!$E86&amp;" "&amp;CHAR(10)&amp;'P17'!$F86,'P17'!$E86)</f>
        <v>NT</v>
      </c>
      <c r="X86" s="196" t="str">
        <f>IF('P18'!$F86&gt;"",'P18'!$E86&amp;" "&amp;CHAR(10)&amp;'P18'!$F86,'P18'!$E86)</f>
        <v>NT</v>
      </c>
      <c r="Y86" s="196" t="str">
        <f>IF('P19'!$F86&gt;"",'P19'!$E86&amp;" "&amp;CHAR(10)&amp;'P19'!$F86,'P19'!$E86)</f>
        <v>NT</v>
      </c>
      <c r="Z86" s="198" t="str">
        <f>IF('P20'!$F86&gt;"",'P20'!$E86&amp;" "&amp;CHAR(10)&amp;'P20'!$F86,'P20'!$E86)</f>
        <v>NT</v>
      </c>
      <c r="AA86" s="201" t="str">
        <f>BaseDeCalcul!AE92</f>
        <v>NA</v>
      </c>
      <c r="AB86" s="193" t="str">
        <f t="shared" si="1"/>
        <v/>
      </c>
    </row>
    <row r="87" spans="1:28" ht="45" hidden="1" customHeight="1">
      <c r="A87">
        <v>10</v>
      </c>
      <c r="B87" s="71" t="str">
        <f>Criteres!B87</f>
        <v>Présentation</v>
      </c>
      <c r="C87" s="195">
        <f>BaseDeCalcul!AA93</f>
        <v>84</v>
      </c>
      <c r="D87" s="195" t="str">
        <f>BaseDeCalcul!B93</f>
        <v>10.15</v>
      </c>
      <c r="E87" s="72" t="str">
        <f>Criteres!E87</f>
        <v>Dans chaque page Web, le choix de la couleur de fond et de police du texte est-il contrôlable par l'utilisateur ?</v>
      </c>
      <c r="F87" s="70" t="str">
        <f>Criteres!D87</f>
        <v>AAA</v>
      </c>
      <c r="G87" s="196" t="str">
        <f>IF('P01'!$F87&gt;"",'P01'!$E87&amp;" "&amp;CHAR(10)&amp;'P01'!$F87,'P01'!$E87)</f>
        <v>NT</v>
      </c>
      <c r="H87" s="196" t="str">
        <f>IF('P02'!$F87&gt;"",'P02'!$E87&amp;" "&amp;CHAR(10)&amp;'P02'!$F87,'P02'!$E87)</f>
        <v>NT</v>
      </c>
      <c r="I87" s="196" t="str">
        <f>IF('P03'!$F87&gt;"",'P03'!$E87&amp;" "&amp;CHAR(10)&amp;'P03'!$F87,'P03'!$E87)</f>
        <v>NT</v>
      </c>
      <c r="J87" s="196" t="str">
        <f>IF('P04'!$F87&gt;"",'P04'!$E87&amp;" "&amp;CHAR(10)&amp;'P04'!$F87,'P04'!$E87)</f>
        <v>NT</v>
      </c>
      <c r="K87" s="196" t="str">
        <f>IF('P05'!$F87&gt;"",'P05'!$E87&amp;" "&amp;CHAR(10)&amp;'P05'!$F87,'P05'!$E87)</f>
        <v>NT</v>
      </c>
      <c r="L87" s="196" t="str">
        <f>IF('P06'!$F87&gt;"",'P06'!$E87&amp;" "&amp;CHAR(10)&amp;'P06'!$F87,'P06'!$E87)</f>
        <v>NT</v>
      </c>
      <c r="M87" s="196" t="str">
        <f>IF('P07'!$F87&gt;"",'P07'!$E87&amp;" "&amp;CHAR(10)&amp;'P07'!$F87,'P07'!$E87)</f>
        <v>NT</v>
      </c>
      <c r="N87" s="196" t="str">
        <f>IF('P08'!$F87&gt;"",'P08'!$E87&amp;" "&amp;CHAR(10)&amp;'P08'!$F87,'P08'!$E87)</f>
        <v>NT</v>
      </c>
      <c r="O87" s="196" t="str">
        <f>IF('P09'!$F87&gt;"",'P09'!$E87&amp;" "&amp;CHAR(10)&amp;'P09'!$F87,'P09'!$E87)</f>
        <v>NT</v>
      </c>
      <c r="P87" s="196" t="str">
        <f>IF('P10'!$F87&gt;"",'P10'!$E87&amp;" "&amp;CHAR(10)&amp;'P10'!$F87,'P10'!$E87)</f>
        <v>NT</v>
      </c>
      <c r="Q87" s="196" t="str">
        <f>IF('P11'!$F87&gt;"",'P11'!$E87&amp;" "&amp;CHAR(10)&amp;'P11'!$F87,'P11'!$E87)</f>
        <v>NT</v>
      </c>
      <c r="R87" s="196" t="str">
        <f>IF('P12'!$F87&gt;"",'P12'!$E87&amp;" "&amp;CHAR(10)&amp;'P12'!$F87,'P12'!$E87)</f>
        <v>NT</v>
      </c>
      <c r="S87" s="196" t="str">
        <f>IF('P13'!$F87&gt;"",'P13'!$E87&amp;" "&amp;CHAR(10)&amp;'P13'!$F87,'P13'!$E87)</f>
        <v>NT</v>
      </c>
      <c r="T87" s="196" t="str">
        <f>IF('P14'!$F87&gt;"",'P14'!$E87&amp;" "&amp;CHAR(10)&amp;'P14'!$F87,'P14'!$E87)</f>
        <v>NT</v>
      </c>
      <c r="U87" s="196" t="str">
        <f>IF('P15'!$F87&gt;"",'P15'!$E87&amp;" "&amp;CHAR(10)&amp;'P15'!$F87,'P15'!$E87)</f>
        <v>NT</v>
      </c>
      <c r="V87" s="196" t="str">
        <f>IF('P16'!$F87&gt;"",'P16'!$E87&amp;" "&amp;CHAR(10)&amp;'P16'!$F87,'P16'!$E87)</f>
        <v>NT</v>
      </c>
      <c r="W87" s="196" t="str">
        <f>IF('P17'!$F87&gt;"",'P17'!$E87&amp;" "&amp;CHAR(10)&amp;'P17'!$F87,'P17'!$E87)</f>
        <v>NT</v>
      </c>
      <c r="X87" s="196" t="str">
        <f>IF('P18'!$F87&gt;"",'P18'!$E87&amp;" "&amp;CHAR(10)&amp;'P18'!$F87,'P18'!$E87)</f>
        <v>NT</v>
      </c>
      <c r="Y87" s="196" t="str">
        <f>IF('P19'!$F87&gt;"",'P19'!$E87&amp;" "&amp;CHAR(10)&amp;'P19'!$F87,'P19'!$E87)</f>
        <v>NT</v>
      </c>
      <c r="Z87" s="198" t="str">
        <f>IF('P20'!$F87&gt;"",'P20'!$E87&amp;" "&amp;CHAR(10)&amp;'P20'!$F87,'P20'!$E87)</f>
        <v>NT</v>
      </c>
      <c r="AA87" s="201" t="str">
        <f>BaseDeCalcul!AE93</f>
        <v>NT</v>
      </c>
      <c r="AB87" s="193" t="str">
        <f t="shared" si="1"/>
        <v/>
      </c>
    </row>
    <row r="88" spans="1:28" ht="45" hidden="1" customHeight="1">
      <c r="A88">
        <v>10</v>
      </c>
      <c r="B88" s="71" t="str">
        <f>Criteres!B88</f>
        <v>Présentation</v>
      </c>
      <c r="C88" s="195">
        <f>BaseDeCalcul!AA94</f>
        <v>85</v>
      </c>
      <c r="D88" s="195" t="str">
        <f>BaseDeCalcul!B94</f>
        <v>10.16</v>
      </c>
      <c r="E88" s="72" t="str">
        <f>Criteres!E88</f>
        <v>Pour chaque page Web, le texte ne doit pas être justifié. Cette règle est-elle respectée ?</v>
      </c>
      <c r="F88" s="70" t="str">
        <f>Criteres!D88</f>
        <v>AAA</v>
      </c>
      <c r="G88" s="196" t="str">
        <f>IF('P01'!$F88&gt;"",'P01'!$E88&amp;" "&amp;CHAR(10)&amp;'P01'!$F88,'P01'!$E88)</f>
        <v>NT</v>
      </c>
      <c r="H88" s="196" t="str">
        <f>IF('P02'!$F88&gt;"",'P02'!$E88&amp;" "&amp;CHAR(10)&amp;'P02'!$F88,'P02'!$E88)</f>
        <v>NT</v>
      </c>
      <c r="I88" s="196" t="str">
        <f>IF('P03'!$F88&gt;"",'P03'!$E88&amp;" "&amp;CHAR(10)&amp;'P03'!$F88,'P03'!$E88)</f>
        <v>NT</v>
      </c>
      <c r="J88" s="196" t="str">
        <f>IF('P04'!$F88&gt;"",'P04'!$E88&amp;" "&amp;CHAR(10)&amp;'P04'!$F88,'P04'!$E88)</f>
        <v>NT</v>
      </c>
      <c r="K88" s="196" t="str">
        <f>IF('P05'!$F88&gt;"",'P05'!$E88&amp;" "&amp;CHAR(10)&amp;'P05'!$F88,'P05'!$E88)</f>
        <v>NT</v>
      </c>
      <c r="L88" s="196" t="str">
        <f>IF('P06'!$F88&gt;"",'P06'!$E88&amp;" "&amp;CHAR(10)&amp;'P06'!$F88,'P06'!$E88)</f>
        <v>NT</v>
      </c>
      <c r="M88" s="196" t="str">
        <f>IF('P07'!$F88&gt;"",'P07'!$E88&amp;" "&amp;CHAR(10)&amp;'P07'!$F88,'P07'!$E88)</f>
        <v>NT</v>
      </c>
      <c r="N88" s="196" t="str">
        <f>IF('P08'!$F88&gt;"",'P08'!$E88&amp;" "&amp;CHAR(10)&amp;'P08'!$F88,'P08'!$E88)</f>
        <v>NT</v>
      </c>
      <c r="O88" s="196" t="str">
        <f>IF('P09'!$F88&gt;"",'P09'!$E88&amp;" "&amp;CHAR(10)&amp;'P09'!$F88,'P09'!$E88)</f>
        <v>NT</v>
      </c>
      <c r="P88" s="196" t="str">
        <f>IF('P10'!$F88&gt;"",'P10'!$E88&amp;" "&amp;CHAR(10)&amp;'P10'!$F88,'P10'!$E88)</f>
        <v>NT</v>
      </c>
      <c r="Q88" s="196" t="str">
        <f>IF('P11'!$F88&gt;"",'P11'!$E88&amp;" "&amp;CHAR(10)&amp;'P11'!$F88,'P11'!$E88)</f>
        <v>NT</v>
      </c>
      <c r="R88" s="196" t="str">
        <f>IF('P12'!$F88&gt;"",'P12'!$E88&amp;" "&amp;CHAR(10)&amp;'P12'!$F88,'P12'!$E88)</f>
        <v>NT</v>
      </c>
      <c r="S88" s="196" t="str">
        <f>IF('P13'!$F88&gt;"",'P13'!$E88&amp;" "&amp;CHAR(10)&amp;'P13'!$F88,'P13'!$E88)</f>
        <v>NT</v>
      </c>
      <c r="T88" s="196" t="str">
        <f>IF('P14'!$F88&gt;"",'P14'!$E88&amp;" "&amp;CHAR(10)&amp;'P14'!$F88,'P14'!$E88)</f>
        <v>NT</v>
      </c>
      <c r="U88" s="196" t="str">
        <f>IF('P15'!$F88&gt;"",'P15'!$E88&amp;" "&amp;CHAR(10)&amp;'P15'!$F88,'P15'!$E88)</f>
        <v>NT</v>
      </c>
      <c r="V88" s="196" t="str">
        <f>IF('P16'!$F88&gt;"",'P16'!$E88&amp;" "&amp;CHAR(10)&amp;'P16'!$F88,'P16'!$E88)</f>
        <v>NT</v>
      </c>
      <c r="W88" s="196" t="str">
        <f>IF('P17'!$F88&gt;"",'P17'!$E88&amp;" "&amp;CHAR(10)&amp;'P17'!$F88,'P17'!$E88)</f>
        <v>NT</v>
      </c>
      <c r="X88" s="196" t="str">
        <f>IF('P18'!$F88&gt;"",'P18'!$E88&amp;" "&amp;CHAR(10)&amp;'P18'!$F88,'P18'!$E88)</f>
        <v>NT</v>
      </c>
      <c r="Y88" s="196" t="str">
        <f>IF('P19'!$F88&gt;"",'P19'!$E88&amp;" "&amp;CHAR(10)&amp;'P19'!$F88,'P19'!$E88)</f>
        <v>NT</v>
      </c>
      <c r="Z88" s="198" t="str">
        <f>IF('P20'!$F88&gt;"",'P20'!$E88&amp;" "&amp;CHAR(10)&amp;'P20'!$F88,'P20'!$E88)</f>
        <v>NT</v>
      </c>
      <c r="AA88" s="201" t="str">
        <f>BaseDeCalcul!AE94</f>
        <v>NT</v>
      </c>
      <c r="AB88" s="193" t="str">
        <f t="shared" si="1"/>
        <v/>
      </c>
    </row>
    <row r="89" spans="1:28" ht="45" hidden="1" customHeight="1">
      <c r="A89">
        <v>10</v>
      </c>
      <c r="B89" s="71" t="str">
        <f>Criteres!B89</f>
        <v>Présentation</v>
      </c>
      <c r="C89" s="195">
        <f>BaseDeCalcul!AA95</f>
        <v>86</v>
      </c>
      <c r="D89" s="195" t="str">
        <f>BaseDeCalcul!B95</f>
        <v>10.17</v>
      </c>
      <c r="E89" s="72" t="str">
        <f>Criteres!E89</f>
        <v>Pour chaque page Web, en affichage plein écran et avec une taille de police à 200%, chaque bloc de texte reste-t-il lisible sans l'utilisation de la barre de défilement horizontal ?</v>
      </c>
      <c r="F89" s="70" t="str">
        <f>Criteres!D89</f>
        <v>AAA</v>
      </c>
      <c r="G89" s="196" t="str">
        <f>IF('P01'!$F89&gt;"",'P01'!$E89&amp;" "&amp;CHAR(10)&amp;'P01'!$F89,'P01'!$E89)</f>
        <v>NT</v>
      </c>
      <c r="H89" s="196" t="str">
        <f>IF('P02'!$F89&gt;"",'P02'!$E89&amp;" "&amp;CHAR(10)&amp;'P02'!$F89,'P02'!$E89)</f>
        <v>NT</v>
      </c>
      <c r="I89" s="196" t="str">
        <f>IF('P03'!$F89&gt;"",'P03'!$E89&amp;" "&amp;CHAR(10)&amp;'P03'!$F89,'P03'!$E89)</f>
        <v>NT</v>
      </c>
      <c r="J89" s="196" t="str">
        <f>IF('P04'!$F89&gt;"",'P04'!$E89&amp;" "&amp;CHAR(10)&amp;'P04'!$F89,'P04'!$E89)</f>
        <v>NT</v>
      </c>
      <c r="K89" s="196" t="str">
        <f>IF('P05'!$F89&gt;"",'P05'!$E89&amp;" "&amp;CHAR(10)&amp;'P05'!$F89,'P05'!$E89)</f>
        <v>NT</v>
      </c>
      <c r="L89" s="196" t="str">
        <f>IF('P06'!$F89&gt;"",'P06'!$E89&amp;" "&amp;CHAR(10)&amp;'P06'!$F89,'P06'!$E89)</f>
        <v>NT</v>
      </c>
      <c r="M89" s="196" t="str">
        <f>IF('P07'!$F89&gt;"",'P07'!$E89&amp;" "&amp;CHAR(10)&amp;'P07'!$F89,'P07'!$E89)</f>
        <v>NT</v>
      </c>
      <c r="N89" s="196" t="str">
        <f>IF('P08'!$F89&gt;"",'P08'!$E89&amp;" "&amp;CHAR(10)&amp;'P08'!$F89,'P08'!$E89)</f>
        <v>NT</v>
      </c>
      <c r="O89" s="196" t="str">
        <f>IF('P09'!$F89&gt;"",'P09'!$E89&amp;" "&amp;CHAR(10)&amp;'P09'!$F89,'P09'!$E89)</f>
        <v>NT</v>
      </c>
      <c r="P89" s="196" t="str">
        <f>IF('P10'!$F89&gt;"",'P10'!$E89&amp;" "&amp;CHAR(10)&amp;'P10'!$F89,'P10'!$E89)</f>
        <v>NT</v>
      </c>
      <c r="Q89" s="196" t="str">
        <f>IF('P11'!$F89&gt;"",'P11'!$E89&amp;" "&amp;CHAR(10)&amp;'P11'!$F89,'P11'!$E89)</f>
        <v>NT</v>
      </c>
      <c r="R89" s="196" t="str">
        <f>IF('P12'!$F89&gt;"",'P12'!$E89&amp;" "&amp;CHAR(10)&amp;'P12'!$F89,'P12'!$E89)</f>
        <v>NT</v>
      </c>
      <c r="S89" s="196" t="str">
        <f>IF('P13'!$F89&gt;"",'P13'!$E89&amp;" "&amp;CHAR(10)&amp;'P13'!$F89,'P13'!$E89)</f>
        <v>NT</v>
      </c>
      <c r="T89" s="196" t="str">
        <f>IF('P14'!$F89&gt;"",'P14'!$E89&amp;" "&amp;CHAR(10)&amp;'P14'!$F89,'P14'!$E89)</f>
        <v>NT</v>
      </c>
      <c r="U89" s="196" t="str">
        <f>IF('P15'!$F89&gt;"",'P15'!$E89&amp;" "&amp;CHAR(10)&amp;'P15'!$F89,'P15'!$E89)</f>
        <v>NT</v>
      </c>
      <c r="V89" s="196" t="str">
        <f>IF('P16'!$F89&gt;"",'P16'!$E89&amp;" "&amp;CHAR(10)&amp;'P16'!$F89,'P16'!$E89)</f>
        <v>NT</v>
      </c>
      <c r="W89" s="196" t="str">
        <f>IF('P17'!$F89&gt;"",'P17'!$E89&amp;" "&amp;CHAR(10)&amp;'P17'!$F89,'P17'!$E89)</f>
        <v>NT</v>
      </c>
      <c r="X89" s="196" t="str">
        <f>IF('P18'!$F89&gt;"",'P18'!$E89&amp;" "&amp;CHAR(10)&amp;'P18'!$F89,'P18'!$E89)</f>
        <v>NT</v>
      </c>
      <c r="Y89" s="196" t="str">
        <f>IF('P19'!$F89&gt;"",'P19'!$E89&amp;" "&amp;CHAR(10)&amp;'P19'!$F89,'P19'!$E89)</f>
        <v>NT</v>
      </c>
      <c r="Z89" s="198" t="str">
        <f>IF('P20'!$F89&gt;"",'P20'!$E89&amp;" "&amp;CHAR(10)&amp;'P20'!$F89,'P20'!$E89)</f>
        <v>NT</v>
      </c>
      <c r="AA89" s="201" t="str">
        <f>BaseDeCalcul!AE95</f>
        <v>NT</v>
      </c>
      <c r="AB89" s="193" t="str">
        <f t="shared" si="1"/>
        <v/>
      </c>
    </row>
    <row r="90" spans="1:28" ht="45" hidden="1" customHeight="1">
      <c r="A90">
        <v>10</v>
      </c>
      <c r="B90" s="71" t="str">
        <f>Criteres!B90</f>
        <v>Présentation</v>
      </c>
      <c r="C90" s="195">
        <f>BaseDeCalcul!AA96</f>
        <v>87</v>
      </c>
      <c r="D90" s="195" t="str">
        <f>BaseDeCalcul!B96</f>
        <v>10.18</v>
      </c>
      <c r="E90" s="72" t="str">
        <f>Criteres!E90</f>
        <v>Pour chaque page Web, les blocs de texte ont-ils une largeur inférieure ou égale à 80 caractères (hors cas particuliers) ?</v>
      </c>
      <c r="F90" s="70" t="str">
        <f>Criteres!D90</f>
        <v>AAA</v>
      </c>
      <c r="G90" s="196" t="str">
        <f>IF('P01'!$F90&gt;"",'P01'!$E90&amp;" "&amp;CHAR(10)&amp;'P01'!$F90,'P01'!$E90)</f>
        <v>NT</v>
      </c>
      <c r="H90" s="196" t="str">
        <f>IF('P02'!$F90&gt;"",'P02'!$E90&amp;" "&amp;CHAR(10)&amp;'P02'!$F90,'P02'!$E90)</f>
        <v>NT</v>
      </c>
      <c r="I90" s="196" t="str">
        <f>IF('P03'!$F90&gt;"",'P03'!$E90&amp;" "&amp;CHAR(10)&amp;'P03'!$F90,'P03'!$E90)</f>
        <v>NT</v>
      </c>
      <c r="J90" s="196" t="str">
        <f>IF('P04'!$F90&gt;"",'P04'!$E90&amp;" "&amp;CHAR(10)&amp;'P04'!$F90,'P04'!$E90)</f>
        <v>NT</v>
      </c>
      <c r="K90" s="196" t="str">
        <f>IF('P05'!$F90&gt;"",'P05'!$E90&amp;" "&amp;CHAR(10)&amp;'P05'!$F90,'P05'!$E90)</f>
        <v>NT</v>
      </c>
      <c r="L90" s="196" t="str">
        <f>IF('P06'!$F90&gt;"",'P06'!$E90&amp;" "&amp;CHAR(10)&amp;'P06'!$F90,'P06'!$E90)</f>
        <v>NT</v>
      </c>
      <c r="M90" s="196" t="str">
        <f>IF('P07'!$F90&gt;"",'P07'!$E90&amp;" "&amp;CHAR(10)&amp;'P07'!$F90,'P07'!$E90)</f>
        <v>NT</v>
      </c>
      <c r="N90" s="196" t="str">
        <f>IF('P08'!$F90&gt;"",'P08'!$E90&amp;" "&amp;CHAR(10)&amp;'P08'!$F90,'P08'!$E90)</f>
        <v>NT</v>
      </c>
      <c r="O90" s="196" t="str">
        <f>IF('P09'!$F90&gt;"",'P09'!$E90&amp;" "&amp;CHAR(10)&amp;'P09'!$F90,'P09'!$E90)</f>
        <v>NT</v>
      </c>
      <c r="P90" s="196" t="str">
        <f>IF('P10'!$F90&gt;"",'P10'!$E90&amp;" "&amp;CHAR(10)&amp;'P10'!$F90,'P10'!$E90)</f>
        <v>NT</v>
      </c>
      <c r="Q90" s="196" t="str">
        <f>IF('P11'!$F90&gt;"",'P11'!$E90&amp;" "&amp;CHAR(10)&amp;'P11'!$F90,'P11'!$E90)</f>
        <v>NT</v>
      </c>
      <c r="R90" s="196" t="str">
        <f>IF('P12'!$F90&gt;"",'P12'!$E90&amp;" "&amp;CHAR(10)&amp;'P12'!$F90,'P12'!$E90)</f>
        <v>NT</v>
      </c>
      <c r="S90" s="196" t="str">
        <f>IF('P13'!$F90&gt;"",'P13'!$E90&amp;" "&amp;CHAR(10)&amp;'P13'!$F90,'P13'!$E90)</f>
        <v>NT</v>
      </c>
      <c r="T90" s="196" t="str">
        <f>IF('P14'!$F90&gt;"",'P14'!$E90&amp;" "&amp;CHAR(10)&amp;'P14'!$F90,'P14'!$E90)</f>
        <v>NT</v>
      </c>
      <c r="U90" s="196" t="str">
        <f>IF('P15'!$F90&gt;"",'P15'!$E90&amp;" "&amp;CHAR(10)&amp;'P15'!$F90,'P15'!$E90)</f>
        <v>NT</v>
      </c>
      <c r="V90" s="196" t="str">
        <f>IF('P16'!$F90&gt;"",'P16'!$E90&amp;" "&amp;CHAR(10)&amp;'P16'!$F90,'P16'!$E90)</f>
        <v>NT</v>
      </c>
      <c r="W90" s="196" t="str">
        <f>IF('P17'!$F90&gt;"",'P17'!$E90&amp;" "&amp;CHAR(10)&amp;'P17'!$F90,'P17'!$E90)</f>
        <v>NT</v>
      </c>
      <c r="X90" s="196" t="str">
        <f>IF('P18'!$F90&gt;"",'P18'!$E90&amp;" "&amp;CHAR(10)&amp;'P18'!$F90,'P18'!$E90)</f>
        <v>NT</v>
      </c>
      <c r="Y90" s="196" t="str">
        <f>IF('P19'!$F90&gt;"",'P19'!$E90&amp;" "&amp;CHAR(10)&amp;'P19'!$F90,'P19'!$E90)</f>
        <v>NT</v>
      </c>
      <c r="Z90" s="198" t="str">
        <f>IF('P20'!$F90&gt;"",'P20'!$E90&amp;" "&amp;CHAR(10)&amp;'P20'!$F90,'P20'!$E90)</f>
        <v>NT</v>
      </c>
      <c r="AA90" s="201" t="str">
        <f>BaseDeCalcul!AE96</f>
        <v>NT</v>
      </c>
      <c r="AB90" s="193" t="str">
        <f t="shared" si="1"/>
        <v/>
      </c>
    </row>
    <row r="91" spans="1:28" ht="45" hidden="1" customHeight="1">
      <c r="A91">
        <v>10</v>
      </c>
      <c r="B91" s="71" t="str">
        <f>Criteres!B91</f>
        <v>Présentation</v>
      </c>
      <c r="C91" s="195">
        <f>BaseDeCalcul!AA97</f>
        <v>88</v>
      </c>
      <c r="D91" s="195" t="str">
        <f>BaseDeCalcul!B97</f>
        <v>10.19</v>
      </c>
      <c r="E91" s="72" t="str">
        <f>Criteres!E91</f>
        <v>Pour chaque page Web, l'espace entre les lignes et les paragraphes est-il suffisant ?</v>
      </c>
      <c r="F91" s="70" t="str">
        <f>Criteres!D91</f>
        <v>AAA</v>
      </c>
      <c r="G91" s="196" t="str">
        <f>IF('P01'!$F91&gt;"",'P01'!$E91&amp;" "&amp;CHAR(10)&amp;'P01'!$F91,'P01'!$E91)</f>
        <v>NT</v>
      </c>
      <c r="H91" s="196" t="str">
        <f>IF('P02'!$F91&gt;"",'P02'!$E91&amp;" "&amp;CHAR(10)&amp;'P02'!$F91,'P02'!$E91)</f>
        <v>NT</v>
      </c>
      <c r="I91" s="196" t="str">
        <f>IF('P03'!$F91&gt;"",'P03'!$E91&amp;" "&amp;CHAR(10)&amp;'P03'!$F91,'P03'!$E91)</f>
        <v>NT</v>
      </c>
      <c r="J91" s="196" t="str">
        <f>IF('P04'!$F91&gt;"",'P04'!$E91&amp;" "&amp;CHAR(10)&amp;'P04'!$F91,'P04'!$E91)</f>
        <v>NT</v>
      </c>
      <c r="K91" s="196" t="str">
        <f>IF('P05'!$F91&gt;"",'P05'!$E91&amp;" "&amp;CHAR(10)&amp;'P05'!$F91,'P05'!$E91)</f>
        <v>NT</v>
      </c>
      <c r="L91" s="196" t="str">
        <f>IF('P06'!$F91&gt;"",'P06'!$E91&amp;" "&amp;CHAR(10)&amp;'P06'!$F91,'P06'!$E91)</f>
        <v>NT</v>
      </c>
      <c r="M91" s="196" t="str">
        <f>IF('P07'!$F91&gt;"",'P07'!$E91&amp;" "&amp;CHAR(10)&amp;'P07'!$F91,'P07'!$E91)</f>
        <v>NT</v>
      </c>
      <c r="N91" s="196" t="str">
        <f>IF('P08'!$F91&gt;"",'P08'!$E91&amp;" "&amp;CHAR(10)&amp;'P08'!$F91,'P08'!$E91)</f>
        <v>NT</v>
      </c>
      <c r="O91" s="196" t="str">
        <f>IF('P09'!$F91&gt;"",'P09'!$E91&amp;" "&amp;CHAR(10)&amp;'P09'!$F91,'P09'!$E91)</f>
        <v>NT</v>
      </c>
      <c r="P91" s="196" t="str">
        <f>IF('P10'!$F91&gt;"",'P10'!$E91&amp;" "&amp;CHAR(10)&amp;'P10'!$F91,'P10'!$E91)</f>
        <v>NT</v>
      </c>
      <c r="Q91" s="196" t="str">
        <f>IF('P11'!$F91&gt;"",'P11'!$E91&amp;" "&amp;CHAR(10)&amp;'P11'!$F91,'P11'!$E91)</f>
        <v>NT</v>
      </c>
      <c r="R91" s="196" t="str">
        <f>IF('P12'!$F91&gt;"",'P12'!$E91&amp;" "&amp;CHAR(10)&amp;'P12'!$F91,'P12'!$E91)</f>
        <v>NT</v>
      </c>
      <c r="S91" s="196" t="str">
        <f>IF('P13'!$F91&gt;"",'P13'!$E91&amp;" "&amp;CHAR(10)&amp;'P13'!$F91,'P13'!$E91)</f>
        <v>NT</v>
      </c>
      <c r="T91" s="196" t="str">
        <f>IF('P14'!$F91&gt;"",'P14'!$E91&amp;" "&amp;CHAR(10)&amp;'P14'!$F91,'P14'!$E91)</f>
        <v>NT</v>
      </c>
      <c r="U91" s="196" t="str">
        <f>IF('P15'!$F91&gt;"",'P15'!$E91&amp;" "&amp;CHAR(10)&amp;'P15'!$F91,'P15'!$E91)</f>
        <v>NT</v>
      </c>
      <c r="V91" s="196" t="str">
        <f>IF('P16'!$F91&gt;"",'P16'!$E91&amp;" "&amp;CHAR(10)&amp;'P16'!$F91,'P16'!$E91)</f>
        <v>NT</v>
      </c>
      <c r="W91" s="196" t="str">
        <f>IF('P17'!$F91&gt;"",'P17'!$E91&amp;" "&amp;CHAR(10)&amp;'P17'!$F91,'P17'!$E91)</f>
        <v>NT</v>
      </c>
      <c r="X91" s="196" t="str">
        <f>IF('P18'!$F91&gt;"",'P18'!$E91&amp;" "&amp;CHAR(10)&amp;'P18'!$F91,'P18'!$E91)</f>
        <v>NT</v>
      </c>
      <c r="Y91" s="196" t="str">
        <f>IF('P19'!$F91&gt;"",'P19'!$E91&amp;" "&amp;CHAR(10)&amp;'P19'!$F91,'P19'!$E91)</f>
        <v>NT</v>
      </c>
      <c r="Z91" s="198" t="str">
        <f>IF('P20'!$F91&gt;"",'P20'!$E91&amp;" "&amp;CHAR(10)&amp;'P20'!$F91,'P20'!$E91)</f>
        <v>NT</v>
      </c>
      <c r="AA91" s="201" t="str">
        <f>BaseDeCalcul!AE97</f>
        <v>NT</v>
      </c>
      <c r="AB91" s="193" t="str">
        <f t="shared" si="1"/>
        <v/>
      </c>
    </row>
    <row r="92" spans="1:28" ht="45" customHeight="1">
      <c r="A92">
        <v>11</v>
      </c>
      <c r="B92" s="71" t="str">
        <f>Criteres!B92</f>
        <v>Formulaires</v>
      </c>
      <c r="C92" s="195">
        <f>BaseDeCalcul!AA98</f>
        <v>89</v>
      </c>
      <c r="D92" s="195" t="str">
        <f>BaseDeCalcul!B98</f>
        <v>11.1</v>
      </c>
      <c r="E92" s="72" t="str">
        <f>Criteres!E92</f>
        <v>Chaque champ de formulaire a-t-il une étiquette ?</v>
      </c>
      <c r="F92" s="70" t="str">
        <f>Criteres!D92</f>
        <v>A</v>
      </c>
      <c r="G92" s="196" t="str">
        <f>IF('P01'!$F92&gt;"",'P01'!$E92&amp;" "&amp;CHAR(10)&amp;'P01'!$F92,'P01'!$E92)</f>
        <v>C</v>
      </c>
      <c r="H92" s="196" t="str">
        <f>IF('P02'!$F92&gt;"",'P02'!$E92&amp;" "&amp;CHAR(10)&amp;'P02'!$F92,'P02'!$E92)</f>
        <v>C</v>
      </c>
      <c r="I92" s="196" t="str">
        <f>IF('P03'!$F92&gt;"",'P03'!$E92&amp;" "&amp;CHAR(10)&amp;'P03'!$F92,'P03'!$E92)</f>
        <v>NA</v>
      </c>
      <c r="J92" s="196" t="str">
        <f>IF('P04'!$F92&gt;"",'P04'!$E92&amp;" "&amp;CHAR(10)&amp;'P04'!$F92,'P04'!$E92)</f>
        <v>NA</v>
      </c>
      <c r="K92" s="196" t="str">
        <f>IF('P05'!$F92&gt;"",'P05'!$E92&amp;" "&amp;CHAR(10)&amp;'P05'!$F92,'P05'!$E92)</f>
        <v>C</v>
      </c>
      <c r="L92" s="196" t="str">
        <f>IF('P06'!$F92&gt;"",'P06'!$E92&amp;" "&amp;CHAR(10)&amp;'P06'!$F92,'P06'!$E92)</f>
        <v>C</v>
      </c>
      <c r="M92" s="196" t="str">
        <f>IF('P07'!$F92&gt;"",'P07'!$E92&amp;" "&amp;CHAR(10)&amp;'P07'!$F92,'P07'!$E92)</f>
        <v>NA</v>
      </c>
      <c r="N92" s="196" t="str">
        <f>IF('P08'!$F92&gt;"",'P08'!$E92&amp;" "&amp;CHAR(10)&amp;'P08'!$F92,'P08'!$E92)</f>
        <v>NA</v>
      </c>
      <c r="O92" s="196" t="str">
        <f>IF('P09'!$F92&gt;"",'P09'!$E92&amp;" "&amp;CHAR(10)&amp;'P09'!$F92,'P09'!$E92)</f>
        <v>NA</v>
      </c>
      <c r="P92" s="196" t="str">
        <f>IF('P10'!$F92&gt;"",'P10'!$E92&amp;" "&amp;CHAR(10)&amp;'P10'!$F92,'P10'!$E92)</f>
        <v>NA</v>
      </c>
      <c r="Q92" s="196" t="str">
        <f>IF('P11'!$F92&gt;"",'P11'!$E92&amp;" "&amp;CHAR(10)&amp;'P11'!$F92,'P11'!$E92)</f>
        <v>C</v>
      </c>
      <c r="R92" s="196" t="str">
        <f>IF('P12'!$F92&gt;"",'P12'!$E92&amp;" "&amp;CHAR(10)&amp;'P12'!$F92,'P12'!$E92)</f>
        <v>NA</v>
      </c>
      <c r="S92" s="196" t="str">
        <f>IF('P13'!$F92&gt;"",'P13'!$E92&amp;" "&amp;CHAR(10)&amp;'P13'!$F92,'P13'!$E92)</f>
        <v>NA</v>
      </c>
      <c r="T92" s="196" t="str">
        <f>IF('P14'!$F92&gt;"",'P14'!$E92&amp;" "&amp;CHAR(10)&amp;'P14'!$F92,'P14'!$E92)</f>
        <v>NA</v>
      </c>
      <c r="U92" s="196" t="str">
        <f>IF('P15'!$F92&gt;"",'P15'!$E92&amp;" "&amp;CHAR(10)&amp;'P15'!$F92,'P15'!$E92)</f>
        <v>NA</v>
      </c>
      <c r="V92" s="196" t="str">
        <f>IF('P16'!$F92&gt;"",'P16'!$E92&amp;" "&amp;CHAR(10)&amp;'P16'!$F92,'P16'!$E92)</f>
        <v>NT</v>
      </c>
      <c r="W92" s="196" t="str">
        <f>IF('P17'!$F92&gt;"",'P17'!$E92&amp;" "&amp;CHAR(10)&amp;'P17'!$F92,'P17'!$E92)</f>
        <v>NT</v>
      </c>
      <c r="X92" s="196" t="str">
        <f>IF('P18'!$F92&gt;"",'P18'!$E92&amp;" "&amp;CHAR(10)&amp;'P18'!$F92,'P18'!$E92)</f>
        <v>NT</v>
      </c>
      <c r="Y92" s="196" t="str">
        <f>IF('P19'!$F92&gt;"",'P19'!$E92&amp;" "&amp;CHAR(10)&amp;'P19'!$F92,'P19'!$E92)</f>
        <v>NT</v>
      </c>
      <c r="Z92" s="198" t="str">
        <f>IF('P20'!$F92&gt;"",'P20'!$E92&amp;" "&amp;CHAR(10)&amp;'P20'!$F92,'P20'!$E92)</f>
        <v>NT</v>
      </c>
      <c r="AA92" s="201" t="str">
        <f>BaseDeCalcul!AE98</f>
        <v>C</v>
      </c>
      <c r="AB92" s="193" t="str">
        <f t="shared" si="1"/>
        <v/>
      </c>
    </row>
    <row r="93" spans="1:28" ht="45" customHeight="1">
      <c r="A93">
        <v>11</v>
      </c>
      <c r="B93" s="71" t="str">
        <f>Criteres!B93</f>
        <v>Formulaires</v>
      </c>
      <c r="C93" s="195">
        <f>BaseDeCalcul!AA99</f>
        <v>90</v>
      </c>
      <c r="D93" s="195" t="str">
        <f>BaseDeCalcul!B99</f>
        <v>11.2</v>
      </c>
      <c r="E93" s="72" t="str">
        <f>Criteres!E93</f>
        <v>Chaque étiquette associée à un champ de formulaire est-elle pertinente (hors cas particuliers) ?</v>
      </c>
      <c r="F93" s="70" t="str">
        <f>Criteres!D93</f>
        <v>A</v>
      </c>
      <c r="G93" s="196" t="str">
        <f>IF('P01'!$F93&gt;"",'P01'!$E93&amp;" "&amp;CHAR(10)&amp;'P01'!$F93,'P01'!$E93)</f>
        <v>C</v>
      </c>
      <c r="H93" s="196" t="str">
        <f>IF('P02'!$F93&gt;"",'P02'!$E93&amp;" "&amp;CHAR(10)&amp;'P02'!$F93,'P02'!$E93)</f>
        <v>C</v>
      </c>
      <c r="I93" s="196" t="str">
        <f>IF('P03'!$F93&gt;"",'P03'!$E93&amp;" "&amp;CHAR(10)&amp;'P03'!$F93,'P03'!$E93)</f>
        <v>NA</v>
      </c>
      <c r="J93" s="196" t="str">
        <f>IF('P04'!$F93&gt;"",'P04'!$E93&amp;" "&amp;CHAR(10)&amp;'P04'!$F93,'P04'!$E93)</f>
        <v>NA</v>
      </c>
      <c r="K93" s="196" t="str">
        <f>IF('P05'!$F93&gt;"",'P05'!$E93&amp;" "&amp;CHAR(10)&amp;'P05'!$F93,'P05'!$E93)</f>
        <v>C</v>
      </c>
      <c r="L93" s="196" t="str">
        <f>IF('P06'!$F93&gt;"",'P06'!$E93&amp;" "&amp;CHAR(10)&amp;'P06'!$F93,'P06'!$E93)</f>
        <v>C</v>
      </c>
      <c r="M93" s="196" t="str">
        <f>IF('P07'!$F93&gt;"",'P07'!$E93&amp;" "&amp;CHAR(10)&amp;'P07'!$F93,'P07'!$E93)</f>
        <v>NA</v>
      </c>
      <c r="N93" s="196" t="str">
        <f>IF('P08'!$F93&gt;"",'P08'!$E93&amp;" "&amp;CHAR(10)&amp;'P08'!$F93,'P08'!$E93)</f>
        <v>NA</v>
      </c>
      <c r="O93" s="196" t="str">
        <f>IF('P09'!$F93&gt;"",'P09'!$E93&amp;" "&amp;CHAR(10)&amp;'P09'!$F93,'P09'!$E93)</f>
        <v>NA</v>
      </c>
      <c r="P93" s="196" t="str">
        <f>IF('P10'!$F93&gt;"",'P10'!$E93&amp;" "&amp;CHAR(10)&amp;'P10'!$F93,'P10'!$E93)</f>
        <v>NA</v>
      </c>
      <c r="Q93" s="196" t="str">
        <f>IF('P11'!$F93&gt;"",'P11'!$E93&amp;" "&amp;CHAR(10)&amp;'P11'!$F93,'P11'!$E93)</f>
        <v>C</v>
      </c>
      <c r="R93" s="196" t="str">
        <f>IF('P12'!$F93&gt;"",'P12'!$E93&amp;" "&amp;CHAR(10)&amp;'P12'!$F93,'P12'!$E93)</f>
        <v>NA</v>
      </c>
      <c r="S93" s="196" t="str">
        <f>IF('P13'!$F93&gt;"",'P13'!$E93&amp;" "&amp;CHAR(10)&amp;'P13'!$F93,'P13'!$E93)</f>
        <v>NA</v>
      </c>
      <c r="T93" s="196" t="str">
        <f>IF('P14'!$F93&gt;"",'P14'!$E93&amp;" "&amp;CHAR(10)&amp;'P14'!$F93,'P14'!$E93)</f>
        <v>NA</v>
      </c>
      <c r="U93" s="196" t="str">
        <f>IF('P15'!$F93&gt;"",'P15'!$E93&amp;" "&amp;CHAR(10)&amp;'P15'!$F93,'P15'!$E93)</f>
        <v>NA</v>
      </c>
      <c r="V93" s="196" t="str">
        <f>IF('P16'!$F93&gt;"",'P16'!$E93&amp;" "&amp;CHAR(10)&amp;'P16'!$F93,'P16'!$E93)</f>
        <v>NT</v>
      </c>
      <c r="W93" s="196" t="str">
        <f>IF('P17'!$F93&gt;"",'P17'!$E93&amp;" "&amp;CHAR(10)&amp;'P17'!$F93,'P17'!$E93)</f>
        <v>NT</v>
      </c>
      <c r="X93" s="196" t="str">
        <f>IF('P18'!$F93&gt;"",'P18'!$E93&amp;" "&amp;CHAR(10)&amp;'P18'!$F93,'P18'!$E93)</f>
        <v>NT</v>
      </c>
      <c r="Y93" s="196" t="str">
        <f>IF('P19'!$F93&gt;"",'P19'!$E93&amp;" "&amp;CHAR(10)&amp;'P19'!$F93,'P19'!$E93)</f>
        <v>NT</v>
      </c>
      <c r="Z93" s="198" t="str">
        <f>IF('P20'!$F93&gt;"",'P20'!$E93&amp;" "&amp;CHAR(10)&amp;'P20'!$F93,'P20'!$E93)</f>
        <v>NT</v>
      </c>
      <c r="AA93" s="201" t="str">
        <f>BaseDeCalcul!AE99</f>
        <v>C</v>
      </c>
      <c r="AB93" s="193" t="str">
        <f t="shared" si="1"/>
        <v/>
      </c>
    </row>
    <row r="94" spans="1:28" ht="45" customHeight="1">
      <c r="A94">
        <v>11</v>
      </c>
      <c r="B94" s="71" t="str">
        <f>Criteres!B94</f>
        <v>Formulaires</v>
      </c>
      <c r="C94" s="195">
        <f>BaseDeCalcul!AA100</f>
        <v>91</v>
      </c>
      <c r="D94" s="195" t="str">
        <f>BaseDeCalcul!B100</f>
        <v>11.3</v>
      </c>
      <c r="E94" s="72" t="str">
        <f>Criteres!E94</f>
        <v>Dans chaque formulaire, chaque étiquette associée à un champ de formulaire ayant la même fonction et répété plusieurs fois dans une même page ou dans un ensemble de pages est-elle cohérente ?</v>
      </c>
      <c r="F94" s="70" t="str">
        <f>Criteres!D94</f>
        <v>AA</v>
      </c>
      <c r="G94" s="196" t="str">
        <f>IF('P01'!$F94&gt;"",'P01'!$E94&amp;" "&amp;CHAR(10)&amp;'P01'!$F94,'P01'!$E94)</f>
        <v>NA</v>
      </c>
      <c r="H94" s="196" t="str">
        <f>IF('P02'!$F94&gt;"",'P02'!$E94&amp;" "&amp;CHAR(10)&amp;'P02'!$F94,'P02'!$E94)</f>
        <v>NA</v>
      </c>
      <c r="I94" s="196" t="str">
        <f>IF('P03'!$F94&gt;"",'P03'!$E94&amp;" "&amp;CHAR(10)&amp;'P03'!$F94,'P03'!$E94)</f>
        <v>NA</v>
      </c>
      <c r="J94" s="196" t="str">
        <f>IF('P04'!$F94&gt;"",'P04'!$E94&amp;" "&amp;CHAR(10)&amp;'P04'!$F94,'P04'!$E94)</f>
        <v>NA</v>
      </c>
      <c r="K94" s="196" t="str">
        <f>IF('P05'!$F94&gt;"",'P05'!$E94&amp;" "&amp;CHAR(10)&amp;'P05'!$F94,'P05'!$E94)</f>
        <v>NA</v>
      </c>
      <c r="L94" s="196" t="str">
        <f>IF('P06'!$F94&gt;"",'P06'!$E94&amp;" "&amp;CHAR(10)&amp;'P06'!$F94,'P06'!$E94)</f>
        <v>NA</v>
      </c>
      <c r="M94" s="196" t="str">
        <f>IF('P07'!$F94&gt;"",'P07'!$E94&amp;" "&amp;CHAR(10)&amp;'P07'!$F94,'P07'!$E94)</f>
        <v>NA</v>
      </c>
      <c r="N94" s="196" t="str">
        <f>IF('P08'!$F94&gt;"",'P08'!$E94&amp;" "&amp;CHAR(10)&amp;'P08'!$F94,'P08'!$E94)</f>
        <v>NA</v>
      </c>
      <c r="O94" s="196" t="str">
        <f>IF('P09'!$F94&gt;"",'P09'!$E94&amp;" "&amp;CHAR(10)&amp;'P09'!$F94,'P09'!$E94)</f>
        <v>NA</v>
      </c>
      <c r="P94" s="196" t="str">
        <f>IF('P10'!$F94&gt;"",'P10'!$E94&amp;" "&amp;CHAR(10)&amp;'P10'!$F94,'P10'!$E94)</f>
        <v>NA</v>
      </c>
      <c r="Q94" s="196" t="str">
        <f>IF('P11'!$F94&gt;"",'P11'!$E94&amp;" "&amp;CHAR(10)&amp;'P11'!$F94,'P11'!$E94)</f>
        <v>NA</v>
      </c>
      <c r="R94" s="196" t="str">
        <f>IF('P12'!$F94&gt;"",'P12'!$E94&amp;" "&amp;CHAR(10)&amp;'P12'!$F94,'P12'!$E94)</f>
        <v>NA</v>
      </c>
      <c r="S94" s="196" t="str">
        <f>IF('P13'!$F94&gt;"",'P13'!$E94&amp;" "&amp;CHAR(10)&amp;'P13'!$F94,'P13'!$E94)</f>
        <v>NA</v>
      </c>
      <c r="T94" s="196" t="str">
        <f>IF('P14'!$F94&gt;"",'P14'!$E94&amp;" "&amp;CHAR(10)&amp;'P14'!$F94,'P14'!$E94)</f>
        <v>NA</v>
      </c>
      <c r="U94" s="196" t="str">
        <f>IF('P15'!$F94&gt;"",'P15'!$E94&amp;" "&amp;CHAR(10)&amp;'P15'!$F94,'P15'!$E94)</f>
        <v>NA</v>
      </c>
      <c r="V94" s="196" t="str">
        <f>IF('P16'!$F94&gt;"",'P16'!$E94&amp;" "&amp;CHAR(10)&amp;'P16'!$F94,'P16'!$E94)</f>
        <v>NT</v>
      </c>
      <c r="W94" s="196" t="str">
        <f>IF('P17'!$F94&gt;"",'P17'!$E94&amp;" "&amp;CHAR(10)&amp;'P17'!$F94,'P17'!$E94)</f>
        <v>NT</v>
      </c>
      <c r="X94" s="196" t="str">
        <f>IF('P18'!$F94&gt;"",'P18'!$E94&amp;" "&amp;CHAR(10)&amp;'P18'!$F94,'P18'!$E94)</f>
        <v>NT</v>
      </c>
      <c r="Y94" s="196" t="str">
        <f>IF('P19'!$F94&gt;"",'P19'!$E94&amp;" "&amp;CHAR(10)&amp;'P19'!$F94,'P19'!$E94)</f>
        <v>NT</v>
      </c>
      <c r="Z94" s="198" t="str">
        <f>IF('P20'!$F94&gt;"",'P20'!$E94&amp;" "&amp;CHAR(10)&amp;'P20'!$F94,'P20'!$E94)</f>
        <v>NT</v>
      </c>
      <c r="AA94" s="201" t="str">
        <f>BaseDeCalcul!AE100</f>
        <v>NA</v>
      </c>
      <c r="AB94" s="193" t="str">
        <f t="shared" si="1"/>
        <v/>
      </c>
    </row>
    <row r="95" spans="1:28" ht="45" customHeight="1">
      <c r="A95">
        <v>11</v>
      </c>
      <c r="B95" s="71" t="str">
        <f>Criteres!B95</f>
        <v>Formulaires</v>
      </c>
      <c r="C95" s="195">
        <f>BaseDeCalcul!AA101</f>
        <v>92</v>
      </c>
      <c r="D95" s="195" t="str">
        <f>BaseDeCalcul!B101</f>
        <v>11.4</v>
      </c>
      <c r="E95" s="72" t="str">
        <f>Criteres!E95</f>
        <v>Dans chaque formulaire, chaque étiquette de champ et son champ associé sont-ils accolés (hors cas particuliers) ?</v>
      </c>
      <c r="F95" s="70" t="str">
        <f>Criteres!D95</f>
        <v>A</v>
      </c>
      <c r="G95" s="196" t="str">
        <f>IF('P01'!$F95&gt;"",'P01'!$E95&amp;" "&amp;CHAR(10)&amp;'P01'!$F95,'P01'!$E95)</f>
        <v>C</v>
      </c>
      <c r="H95" s="196" t="str">
        <f>IF('P02'!$F95&gt;"",'P02'!$E95&amp;" "&amp;CHAR(10)&amp;'P02'!$F95,'P02'!$E95)</f>
        <v>C</v>
      </c>
      <c r="I95" s="196" t="str">
        <f>IF('P03'!$F95&gt;"",'P03'!$E95&amp;" "&amp;CHAR(10)&amp;'P03'!$F95,'P03'!$E95)</f>
        <v>NA</v>
      </c>
      <c r="J95" s="196" t="str">
        <f>IF('P04'!$F95&gt;"",'P04'!$E95&amp;" "&amp;CHAR(10)&amp;'P04'!$F95,'P04'!$E95)</f>
        <v>NA</v>
      </c>
      <c r="K95" s="196" t="str">
        <f>IF('P05'!$F95&gt;"",'P05'!$E95&amp;" "&amp;CHAR(10)&amp;'P05'!$F95,'P05'!$E95)</f>
        <v>C</v>
      </c>
      <c r="L95" s="196" t="str">
        <f>IF('P06'!$F95&gt;"",'P06'!$E95&amp;" "&amp;CHAR(10)&amp;'P06'!$F95,'P06'!$E95)</f>
        <v>C</v>
      </c>
      <c r="M95" s="196" t="str">
        <f>IF('P07'!$F95&gt;"",'P07'!$E95&amp;" "&amp;CHAR(10)&amp;'P07'!$F95,'P07'!$E95)</f>
        <v>NA</v>
      </c>
      <c r="N95" s="196" t="str">
        <f>IF('P08'!$F95&gt;"",'P08'!$E95&amp;" "&amp;CHAR(10)&amp;'P08'!$F95,'P08'!$E95)</f>
        <v>NA</v>
      </c>
      <c r="O95" s="196" t="str">
        <f>IF('P09'!$F95&gt;"",'P09'!$E95&amp;" "&amp;CHAR(10)&amp;'P09'!$F95,'P09'!$E95)</f>
        <v>NA</v>
      </c>
      <c r="P95" s="196" t="str">
        <f>IF('P10'!$F95&gt;"",'P10'!$E95&amp;" "&amp;CHAR(10)&amp;'P10'!$F95,'P10'!$E95)</f>
        <v>NA</v>
      </c>
      <c r="Q95" s="196" t="str">
        <f>IF('P11'!$F95&gt;"",'P11'!$E95&amp;" "&amp;CHAR(10)&amp;'P11'!$F95,'P11'!$E95)</f>
        <v>C</v>
      </c>
      <c r="R95" s="196" t="str">
        <f>IF('P12'!$F95&gt;"",'P12'!$E95&amp;" "&amp;CHAR(10)&amp;'P12'!$F95,'P12'!$E95)</f>
        <v>NA</v>
      </c>
      <c r="S95" s="196" t="str">
        <f>IF('P13'!$F95&gt;"",'P13'!$E95&amp;" "&amp;CHAR(10)&amp;'P13'!$F95,'P13'!$E95)</f>
        <v>NA</v>
      </c>
      <c r="T95" s="196" t="str">
        <f>IF('P14'!$F95&gt;"",'P14'!$E95&amp;" "&amp;CHAR(10)&amp;'P14'!$F95,'P14'!$E95)</f>
        <v>NA</v>
      </c>
      <c r="U95" s="196" t="str">
        <f>IF('P15'!$F95&gt;"",'P15'!$E95&amp;" "&amp;CHAR(10)&amp;'P15'!$F95,'P15'!$E95)</f>
        <v>NA</v>
      </c>
      <c r="V95" s="196" t="str">
        <f>IF('P16'!$F95&gt;"",'P16'!$E95&amp;" "&amp;CHAR(10)&amp;'P16'!$F95,'P16'!$E95)</f>
        <v>NT</v>
      </c>
      <c r="W95" s="196" t="str">
        <f>IF('P17'!$F95&gt;"",'P17'!$E95&amp;" "&amp;CHAR(10)&amp;'P17'!$F95,'P17'!$E95)</f>
        <v>NT</v>
      </c>
      <c r="X95" s="196" t="str">
        <f>IF('P18'!$F95&gt;"",'P18'!$E95&amp;" "&amp;CHAR(10)&amp;'P18'!$F95,'P18'!$E95)</f>
        <v>NT</v>
      </c>
      <c r="Y95" s="196" t="str">
        <f>IF('P19'!$F95&gt;"",'P19'!$E95&amp;" "&amp;CHAR(10)&amp;'P19'!$F95,'P19'!$E95)</f>
        <v>NT</v>
      </c>
      <c r="Z95" s="198" t="str">
        <f>IF('P20'!$F95&gt;"",'P20'!$E95&amp;" "&amp;CHAR(10)&amp;'P20'!$F95,'P20'!$E95)</f>
        <v>NT</v>
      </c>
      <c r="AA95" s="201" t="str">
        <f>BaseDeCalcul!AE101</f>
        <v>C</v>
      </c>
      <c r="AB95" s="193" t="str">
        <f t="shared" si="1"/>
        <v/>
      </c>
    </row>
    <row r="96" spans="1:28" ht="45" customHeight="1">
      <c r="A96">
        <v>11</v>
      </c>
      <c r="B96" s="71" t="str">
        <f>Criteres!B96</f>
        <v>Formulaires</v>
      </c>
      <c r="C96" s="195">
        <f>BaseDeCalcul!AA102</f>
        <v>93</v>
      </c>
      <c r="D96" s="195" t="str">
        <f>BaseDeCalcul!B102</f>
        <v>11.5</v>
      </c>
      <c r="E96" s="72" t="str">
        <f>Criteres!E96</f>
        <v>Dans chaque formulaire, les champs de même nature sont-ils regroupés, si nécessaire ?</v>
      </c>
      <c r="F96" s="70" t="str">
        <f>Criteres!D96</f>
        <v>A</v>
      </c>
      <c r="G96" s="196" t="str">
        <f>IF('P01'!$F96&gt;"",'P01'!$E96&amp;" "&amp;CHAR(10)&amp;'P01'!$F96,'P01'!$E96)</f>
        <v>NA</v>
      </c>
      <c r="H96" s="196" t="str">
        <f>IF('P02'!$F96&gt;"",'P02'!$E96&amp;" "&amp;CHAR(10)&amp;'P02'!$F96,'P02'!$E96)</f>
        <v>NA</v>
      </c>
      <c r="I96" s="196" t="str">
        <f>IF('P03'!$F96&gt;"",'P03'!$E96&amp;" "&amp;CHAR(10)&amp;'P03'!$F96,'P03'!$E96)</f>
        <v>NA</v>
      </c>
      <c r="J96" s="196" t="str">
        <f>IF('P04'!$F96&gt;"",'P04'!$E96&amp;" "&amp;CHAR(10)&amp;'P04'!$F96,'P04'!$E96)</f>
        <v>NA</v>
      </c>
      <c r="K96" s="196" t="str">
        <f>IF('P05'!$F96&gt;"",'P05'!$E96&amp;" "&amp;CHAR(10)&amp;'P05'!$F96,'P05'!$E96)</f>
        <v>NA</v>
      </c>
      <c r="L96" s="196" t="str">
        <f>IF('P06'!$F96&gt;"",'P06'!$E96&amp;" "&amp;CHAR(10)&amp;'P06'!$F96,'P06'!$E96)</f>
        <v>NA</v>
      </c>
      <c r="M96" s="196" t="str">
        <f>IF('P07'!$F96&gt;"",'P07'!$E96&amp;" "&amp;CHAR(10)&amp;'P07'!$F96,'P07'!$E96)</f>
        <v>NA</v>
      </c>
      <c r="N96" s="196" t="str">
        <f>IF('P08'!$F96&gt;"",'P08'!$E96&amp;" "&amp;CHAR(10)&amp;'P08'!$F96,'P08'!$E96)</f>
        <v>NA</v>
      </c>
      <c r="O96" s="196" t="str">
        <f>IF('P09'!$F96&gt;"",'P09'!$E96&amp;" "&amp;CHAR(10)&amp;'P09'!$F96,'P09'!$E96)</f>
        <v>NA</v>
      </c>
      <c r="P96" s="196" t="str">
        <f>IF('P10'!$F96&gt;"",'P10'!$E96&amp;" "&amp;CHAR(10)&amp;'P10'!$F96,'P10'!$E96)</f>
        <v>NA</v>
      </c>
      <c r="Q96" s="196" t="str">
        <f>IF('P11'!$F96&gt;"",'P11'!$E96&amp;" "&amp;CHAR(10)&amp;'P11'!$F96,'P11'!$E96)</f>
        <v>NA</v>
      </c>
      <c r="R96" s="196" t="str">
        <f>IF('P12'!$F96&gt;"",'P12'!$E96&amp;" "&amp;CHAR(10)&amp;'P12'!$F96,'P12'!$E96)</f>
        <v>NA</v>
      </c>
      <c r="S96" s="196" t="str">
        <f>IF('P13'!$F96&gt;"",'P13'!$E96&amp;" "&amp;CHAR(10)&amp;'P13'!$F96,'P13'!$E96)</f>
        <v>NA</v>
      </c>
      <c r="T96" s="196" t="str">
        <f>IF('P14'!$F96&gt;"",'P14'!$E96&amp;" "&amp;CHAR(10)&amp;'P14'!$F96,'P14'!$E96)</f>
        <v>NA</v>
      </c>
      <c r="U96" s="196" t="str">
        <f>IF('P15'!$F96&gt;"",'P15'!$E96&amp;" "&amp;CHAR(10)&amp;'P15'!$F96,'P15'!$E96)</f>
        <v>NA</v>
      </c>
      <c r="V96" s="196" t="str">
        <f>IF('P16'!$F96&gt;"",'P16'!$E96&amp;" "&amp;CHAR(10)&amp;'P16'!$F96,'P16'!$E96)</f>
        <v>NT</v>
      </c>
      <c r="W96" s="196" t="str">
        <f>IF('P17'!$F96&gt;"",'P17'!$E96&amp;" "&amp;CHAR(10)&amp;'P17'!$F96,'P17'!$E96)</f>
        <v>NT</v>
      </c>
      <c r="X96" s="196" t="str">
        <f>IF('P18'!$F96&gt;"",'P18'!$E96&amp;" "&amp;CHAR(10)&amp;'P18'!$F96,'P18'!$E96)</f>
        <v>NT</v>
      </c>
      <c r="Y96" s="196" t="str">
        <f>IF('P19'!$F96&gt;"",'P19'!$E96&amp;" "&amp;CHAR(10)&amp;'P19'!$F96,'P19'!$E96)</f>
        <v>NT</v>
      </c>
      <c r="Z96" s="198" t="str">
        <f>IF('P20'!$F96&gt;"",'P20'!$E96&amp;" "&amp;CHAR(10)&amp;'P20'!$F96,'P20'!$E96)</f>
        <v>NT</v>
      </c>
      <c r="AA96" s="201" t="str">
        <f>BaseDeCalcul!AE102</f>
        <v>NA</v>
      </c>
      <c r="AB96" s="193" t="str">
        <f t="shared" si="1"/>
        <v/>
      </c>
    </row>
    <row r="97" spans="1:28" ht="45" customHeight="1">
      <c r="A97">
        <v>11</v>
      </c>
      <c r="B97" s="71" t="str">
        <f>Criteres!B97</f>
        <v>Formulaires</v>
      </c>
      <c r="C97" s="195">
        <f>BaseDeCalcul!AA103</f>
        <v>94</v>
      </c>
      <c r="D97" s="195" t="str">
        <f>BaseDeCalcul!B103</f>
        <v>11.6</v>
      </c>
      <c r="E97" s="72" t="str">
        <f>Criteres!E97</f>
        <v>Dans chaque formulaire, chaque regroupement de champs de formulaire a-t-il une légende ?</v>
      </c>
      <c r="F97" s="70" t="str">
        <f>Criteres!D97</f>
        <v>A</v>
      </c>
      <c r="G97" s="196" t="str">
        <f>IF('P01'!$F97&gt;"",'P01'!$E97&amp;" "&amp;CHAR(10)&amp;'P01'!$F97,'P01'!$E97)</f>
        <v>NA</v>
      </c>
      <c r="H97" s="196" t="str">
        <f>IF('P02'!$F97&gt;"",'P02'!$E97&amp;" "&amp;CHAR(10)&amp;'P02'!$F97,'P02'!$E97)</f>
        <v>NA</v>
      </c>
      <c r="I97" s="196" t="str">
        <f>IF('P03'!$F97&gt;"",'P03'!$E97&amp;" "&amp;CHAR(10)&amp;'P03'!$F97,'P03'!$E97)</f>
        <v>NA</v>
      </c>
      <c r="J97" s="196" t="str">
        <f>IF('P04'!$F97&gt;"",'P04'!$E97&amp;" "&amp;CHAR(10)&amp;'P04'!$F97,'P04'!$E97)</f>
        <v>NA</v>
      </c>
      <c r="K97" s="196" t="str">
        <f>IF('P05'!$F97&gt;"",'P05'!$E97&amp;" "&amp;CHAR(10)&amp;'P05'!$F97,'P05'!$E97)</f>
        <v>NA</v>
      </c>
      <c r="L97" s="196" t="str">
        <f>IF('P06'!$F97&gt;"",'P06'!$E97&amp;" "&amp;CHAR(10)&amp;'P06'!$F97,'P06'!$E97)</f>
        <v>NA</v>
      </c>
      <c r="M97" s="196" t="str">
        <f>IF('P07'!$F97&gt;"",'P07'!$E97&amp;" "&amp;CHAR(10)&amp;'P07'!$F97,'P07'!$E97)</f>
        <v>NA</v>
      </c>
      <c r="N97" s="196" t="str">
        <f>IF('P08'!$F97&gt;"",'P08'!$E97&amp;" "&amp;CHAR(10)&amp;'P08'!$F97,'P08'!$E97)</f>
        <v>NA</v>
      </c>
      <c r="O97" s="196" t="str">
        <f>IF('P09'!$F97&gt;"",'P09'!$E97&amp;" "&amp;CHAR(10)&amp;'P09'!$F97,'P09'!$E97)</f>
        <v>NA</v>
      </c>
      <c r="P97" s="196" t="str">
        <f>IF('P10'!$F97&gt;"",'P10'!$E97&amp;" "&amp;CHAR(10)&amp;'P10'!$F97,'P10'!$E97)</f>
        <v>NA</v>
      </c>
      <c r="Q97" s="196" t="str">
        <f>IF('P11'!$F97&gt;"",'P11'!$E97&amp;" "&amp;CHAR(10)&amp;'P11'!$F97,'P11'!$E97)</f>
        <v>NA</v>
      </c>
      <c r="R97" s="196" t="str">
        <f>IF('P12'!$F97&gt;"",'P12'!$E97&amp;" "&amp;CHAR(10)&amp;'P12'!$F97,'P12'!$E97)</f>
        <v>NA</v>
      </c>
      <c r="S97" s="196" t="str">
        <f>IF('P13'!$F97&gt;"",'P13'!$E97&amp;" "&amp;CHAR(10)&amp;'P13'!$F97,'P13'!$E97)</f>
        <v>NA</v>
      </c>
      <c r="T97" s="196" t="str">
        <f>IF('P14'!$F97&gt;"",'P14'!$E97&amp;" "&amp;CHAR(10)&amp;'P14'!$F97,'P14'!$E97)</f>
        <v>NA</v>
      </c>
      <c r="U97" s="196" t="str">
        <f>IF('P15'!$F97&gt;"",'P15'!$E97&amp;" "&amp;CHAR(10)&amp;'P15'!$F97,'P15'!$E97)</f>
        <v>NA</v>
      </c>
      <c r="V97" s="196" t="str">
        <f>IF('P16'!$F97&gt;"",'P16'!$E97&amp;" "&amp;CHAR(10)&amp;'P16'!$F97,'P16'!$E97)</f>
        <v>NT</v>
      </c>
      <c r="W97" s="196" t="str">
        <f>IF('P17'!$F97&gt;"",'P17'!$E97&amp;" "&amp;CHAR(10)&amp;'P17'!$F97,'P17'!$E97)</f>
        <v>NT</v>
      </c>
      <c r="X97" s="196" t="str">
        <f>IF('P18'!$F97&gt;"",'P18'!$E97&amp;" "&amp;CHAR(10)&amp;'P18'!$F97,'P18'!$E97)</f>
        <v>NT</v>
      </c>
      <c r="Y97" s="196" t="str">
        <f>IF('P19'!$F97&gt;"",'P19'!$E97&amp;" "&amp;CHAR(10)&amp;'P19'!$F97,'P19'!$E97)</f>
        <v>NT</v>
      </c>
      <c r="Z97" s="198" t="str">
        <f>IF('P20'!$F97&gt;"",'P20'!$E97&amp;" "&amp;CHAR(10)&amp;'P20'!$F97,'P20'!$E97)</f>
        <v>NT</v>
      </c>
      <c r="AA97" s="201" t="str">
        <f>BaseDeCalcul!AE103</f>
        <v>NA</v>
      </c>
      <c r="AB97" s="193" t="str">
        <f t="shared" si="1"/>
        <v/>
      </c>
    </row>
    <row r="98" spans="1:28" ht="45" customHeight="1">
      <c r="A98">
        <v>11</v>
      </c>
      <c r="B98" s="71" t="str">
        <f>Criteres!B98</f>
        <v>Formulaires</v>
      </c>
      <c r="C98" s="195">
        <f>BaseDeCalcul!AA104</f>
        <v>95</v>
      </c>
      <c r="D98" s="195" t="str">
        <f>BaseDeCalcul!B104</f>
        <v>11.7</v>
      </c>
      <c r="E98" s="72" t="str">
        <f>Criteres!E98</f>
        <v>Dans chaque formulaire, chaque légende associée à un regroupement de champs de même nature est-elle pertinente ?</v>
      </c>
      <c r="F98" s="70" t="str">
        <f>Criteres!D98</f>
        <v>A</v>
      </c>
      <c r="G98" s="196" t="str">
        <f>IF('P01'!$F98&gt;"",'P01'!$E98&amp;" "&amp;CHAR(10)&amp;'P01'!$F98,'P01'!$E98)</f>
        <v>NA</v>
      </c>
      <c r="H98" s="196" t="str">
        <f>IF('P02'!$F98&gt;"",'P02'!$E98&amp;" "&amp;CHAR(10)&amp;'P02'!$F98,'P02'!$E98)</f>
        <v>NA</v>
      </c>
      <c r="I98" s="196" t="str">
        <f>IF('P03'!$F98&gt;"",'P03'!$E98&amp;" "&amp;CHAR(10)&amp;'P03'!$F98,'P03'!$E98)</f>
        <v>NA</v>
      </c>
      <c r="J98" s="196" t="str">
        <f>IF('P04'!$F98&gt;"",'P04'!$E98&amp;" "&amp;CHAR(10)&amp;'P04'!$F98,'P04'!$E98)</f>
        <v>NA</v>
      </c>
      <c r="K98" s="196" t="str">
        <f>IF('P05'!$F98&gt;"",'P05'!$E98&amp;" "&amp;CHAR(10)&amp;'P05'!$F98,'P05'!$E98)</f>
        <v>NA</v>
      </c>
      <c r="L98" s="196" t="str">
        <f>IF('P06'!$F98&gt;"",'P06'!$E98&amp;" "&amp;CHAR(10)&amp;'P06'!$F98,'P06'!$E98)</f>
        <v>NA</v>
      </c>
      <c r="M98" s="196" t="str">
        <f>IF('P07'!$F98&gt;"",'P07'!$E98&amp;" "&amp;CHAR(10)&amp;'P07'!$F98,'P07'!$E98)</f>
        <v>NA</v>
      </c>
      <c r="N98" s="196" t="str">
        <f>IF('P08'!$F98&gt;"",'P08'!$E98&amp;" "&amp;CHAR(10)&amp;'P08'!$F98,'P08'!$E98)</f>
        <v>NA</v>
      </c>
      <c r="O98" s="196" t="str">
        <f>IF('P09'!$F98&gt;"",'P09'!$E98&amp;" "&amp;CHAR(10)&amp;'P09'!$F98,'P09'!$E98)</f>
        <v>NA</v>
      </c>
      <c r="P98" s="196" t="str">
        <f>IF('P10'!$F98&gt;"",'P10'!$E98&amp;" "&amp;CHAR(10)&amp;'P10'!$F98,'P10'!$E98)</f>
        <v>NA</v>
      </c>
      <c r="Q98" s="196" t="str">
        <f>IF('P11'!$F98&gt;"",'P11'!$E98&amp;" "&amp;CHAR(10)&amp;'P11'!$F98,'P11'!$E98)</f>
        <v>NA</v>
      </c>
      <c r="R98" s="196" t="str">
        <f>IF('P12'!$F98&gt;"",'P12'!$E98&amp;" "&amp;CHAR(10)&amp;'P12'!$F98,'P12'!$E98)</f>
        <v>NA</v>
      </c>
      <c r="S98" s="196" t="str">
        <f>IF('P13'!$F98&gt;"",'P13'!$E98&amp;" "&amp;CHAR(10)&amp;'P13'!$F98,'P13'!$E98)</f>
        <v>NA</v>
      </c>
      <c r="T98" s="196" t="str">
        <f>IF('P14'!$F98&gt;"",'P14'!$E98&amp;" "&amp;CHAR(10)&amp;'P14'!$F98,'P14'!$E98)</f>
        <v>NA</v>
      </c>
      <c r="U98" s="196" t="str">
        <f>IF('P15'!$F98&gt;"",'P15'!$E98&amp;" "&amp;CHAR(10)&amp;'P15'!$F98,'P15'!$E98)</f>
        <v>NA</v>
      </c>
      <c r="V98" s="196" t="str">
        <f>IF('P16'!$F98&gt;"",'P16'!$E98&amp;" "&amp;CHAR(10)&amp;'P16'!$F98,'P16'!$E98)</f>
        <v>NT</v>
      </c>
      <c r="W98" s="196" t="str">
        <f>IF('P17'!$F98&gt;"",'P17'!$E98&amp;" "&amp;CHAR(10)&amp;'P17'!$F98,'P17'!$E98)</f>
        <v>NT</v>
      </c>
      <c r="X98" s="196" t="str">
        <f>IF('P18'!$F98&gt;"",'P18'!$E98&amp;" "&amp;CHAR(10)&amp;'P18'!$F98,'P18'!$E98)</f>
        <v>NT</v>
      </c>
      <c r="Y98" s="196" t="str">
        <f>IF('P19'!$F98&gt;"",'P19'!$E98&amp;" "&amp;CHAR(10)&amp;'P19'!$F98,'P19'!$E98)</f>
        <v>NT</v>
      </c>
      <c r="Z98" s="198" t="str">
        <f>IF('P20'!$F98&gt;"",'P20'!$E98&amp;" "&amp;CHAR(10)&amp;'P20'!$F98,'P20'!$E98)</f>
        <v>NT</v>
      </c>
      <c r="AA98" s="201" t="str">
        <f>BaseDeCalcul!AE104</f>
        <v>NA</v>
      </c>
      <c r="AB98" s="193" t="str">
        <f t="shared" si="1"/>
        <v/>
      </c>
    </row>
    <row r="99" spans="1:28" ht="45" customHeight="1">
      <c r="A99">
        <v>11</v>
      </c>
      <c r="B99" s="71" t="str">
        <f>Criteres!B99</f>
        <v>Formulaires</v>
      </c>
      <c r="C99" s="195">
        <f>BaseDeCalcul!AA105</f>
        <v>96</v>
      </c>
      <c r="D99" s="195" t="str">
        <f>BaseDeCalcul!B105</f>
        <v>11.8</v>
      </c>
      <c r="E99" s="72" t="str">
        <f>Criteres!E99</f>
        <v>Dans chaque formulaire, les items de même nature d'une liste de choix sont-ils regroupés de manière pertinente ?</v>
      </c>
      <c r="F99" s="70" t="str">
        <f>Criteres!D99</f>
        <v>A</v>
      </c>
      <c r="G99" s="196" t="str">
        <f>IF('P01'!$F99&gt;"",'P01'!$E99&amp;" "&amp;CHAR(10)&amp;'P01'!$F99,'P01'!$E99)</f>
        <v>NA</v>
      </c>
      <c r="H99" s="196" t="str">
        <f>IF('P02'!$F99&gt;"",'P02'!$E99&amp;" "&amp;CHAR(10)&amp;'P02'!$F99,'P02'!$E99)</f>
        <v>NA</v>
      </c>
      <c r="I99" s="196" t="str">
        <f>IF('P03'!$F99&gt;"",'P03'!$E99&amp;" "&amp;CHAR(10)&amp;'P03'!$F99,'P03'!$E99)</f>
        <v>NA</v>
      </c>
      <c r="J99" s="196" t="str">
        <f>IF('P04'!$F99&gt;"",'P04'!$E99&amp;" "&amp;CHAR(10)&amp;'P04'!$F99,'P04'!$E99)</f>
        <v>NA</v>
      </c>
      <c r="K99" s="196" t="str">
        <f>IF('P05'!$F99&gt;"",'P05'!$E99&amp;" "&amp;CHAR(10)&amp;'P05'!$F99,'P05'!$E99)</f>
        <v>NA</v>
      </c>
      <c r="L99" s="196" t="str">
        <f>IF('P06'!$F99&gt;"",'P06'!$E99&amp;" "&amp;CHAR(10)&amp;'P06'!$F99,'P06'!$E99)</f>
        <v>NA</v>
      </c>
      <c r="M99" s="196" t="str">
        <f>IF('P07'!$F99&gt;"",'P07'!$E99&amp;" "&amp;CHAR(10)&amp;'P07'!$F99,'P07'!$E99)</f>
        <v>NA</v>
      </c>
      <c r="N99" s="196" t="str">
        <f>IF('P08'!$F99&gt;"",'P08'!$E99&amp;" "&amp;CHAR(10)&amp;'P08'!$F99,'P08'!$E99)</f>
        <v>NA</v>
      </c>
      <c r="O99" s="196" t="str">
        <f>IF('P09'!$F99&gt;"",'P09'!$E99&amp;" "&amp;CHAR(10)&amp;'P09'!$F99,'P09'!$E99)</f>
        <v>NA</v>
      </c>
      <c r="P99" s="196" t="str">
        <f>IF('P10'!$F99&gt;"",'P10'!$E99&amp;" "&amp;CHAR(10)&amp;'P10'!$F99,'P10'!$E99)</f>
        <v>NA</v>
      </c>
      <c r="Q99" s="196" t="str">
        <f>IF('P11'!$F99&gt;"",'P11'!$E99&amp;" "&amp;CHAR(10)&amp;'P11'!$F99,'P11'!$E99)</f>
        <v>NA</v>
      </c>
      <c r="R99" s="196" t="str">
        <f>IF('P12'!$F99&gt;"",'P12'!$E99&amp;" "&amp;CHAR(10)&amp;'P12'!$F99,'P12'!$E99)</f>
        <v>NA</v>
      </c>
      <c r="S99" s="196" t="str">
        <f>IF('P13'!$F99&gt;"",'P13'!$E99&amp;" "&amp;CHAR(10)&amp;'P13'!$F99,'P13'!$E99)</f>
        <v>NA</v>
      </c>
      <c r="T99" s="196" t="str">
        <f>IF('P14'!$F99&gt;"",'P14'!$E99&amp;" "&amp;CHAR(10)&amp;'P14'!$F99,'P14'!$E99)</f>
        <v>NA</v>
      </c>
      <c r="U99" s="196" t="str">
        <f>IF('P15'!$F99&gt;"",'P15'!$E99&amp;" "&amp;CHAR(10)&amp;'P15'!$F99,'P15'!$E99)</f>
        <v>NA</v>
      </c>
      <c r="V99" s="196" t="str">
        <f>IF('P16'!$F99&gt;"",'P16'!$E99&amp;" "&amp;CHAR(10)&amp;'P16'!$F99,'P16'!$E99)</f>
        <v>NT</v>
      </c>
      <c r="W99" s="196" t="str">
        <f>IF('P17'!$F99&gt;"",'P17'!$E99&amp;" "&amp;CHAR(10)&amp;'P17'!$F99,'P17'!$E99)</f>
        <v>NT</v>
      </c>
      <c r="X99" s="196" t="str">
        <f>IF('P18'!$F99&gt;"",'P18'!$E99&amp;" "&amp;CHAR(10)&amp;'P18'!$F99,'P18'!$E99)</f>
        <v>NT</v>
      </c>
      <c r="Y99" s="196" t="str">
        <f>IF('P19'!$F99&gt;"",'P19'!$E99&amp;" "&amp;CHAR(10)&amp;'P19'!$F99,'P19'!$E99)</f>
        <v>NT</v>
      </c>
      <c r="Z99" s="198" t="str">
        <f>IF('P20'!$F99&gt;"",'P20'!$E99&amp;" "&amp;CHAR(10)&amp;'P20'!$F99,'P20'!$E99)</f>
        <v>NT</v>
      </c>
      <c r="AA99" s="201" t="str">
        <f>BaseDeCalcul!AE105</f>
        <v>NA</v>
      </c>
      <c r="AB99" s="193" t="str">
        <f t="shared" si="1"/>
        <v/>
      </c>
    </row>
    <row r="100" spans="1:28" ht="45" customHeight="1">
      <c r="A100">
        <v>11</v>
      </c>
      <c r="B100" s="71" t="str">
        <f>Criteres!B100</f>
        <v>Formulaires</v>
      </c>
      <c r="C100" s="195">
        <f>BaseDeCalcul!AA106</f>
        <v>97</v>
      </c>
      <c r="D100" s="195" t="str">
        <f>BaseDeCalcul!B106</f>
        <v>11.9</v>
      </c>
      <c r="E100" s="72" t="str">
        <f>Criteres!E100</f>
        <v>Dans chaque formulaire, l'intitulé de chaque bouton est-il pertinent (hors cas particuliers) ?</v>
      </c>
      <c r="F100" s="70" t="str">
        <f>Criteres!D100</f>
        <v>A</v>
      </c>
      <c r="G100" s="196" t="str">
        <f>IF('P01'!$F100&gt;"",'P01'!$E100&amp;" "&amp;CHAR(10)&amp;'P01'!$F100,'P01'!$E100)</f>
        <v>C</v>
      </c>
      <c r="H100" s="196" t="str">
        <f>IF('P02'!$F100&gt;"",'P02'!$E100&amp;" "&amp;CHAR(10)&amp;'P02'!$F100,'P02'!$E100)</f>
        <v>C</v>
      </c>
      <c r="I100" s="196" t="str">
        <f>IF('P03'!$F100&gt;"",'P03'!$E100&amp;" "&amp;CHAR(10)&amp;'P03'!$F100,'P03'!$E100)</f>
        <v>NA</v>
      </c>
      <c r="J100" s="196" t="str">
        <f>IF('P04'!$F100&gt;"",'P04'!$E100&amp;" "&amp;CHAR(10)&amp;'P04'!$F100,'P04'!$E100)</f>
        <v>NA</v>
      </c>
      <c r="K100" s="196" t="str">
        <f>IF('P05'!$F100&gt;"",'P05'!$E100&amp;" "&amp;CHAR(10)&amp;'P05'!$F100,'P05'!$E100)</f>
        <v>C</v>
      </c>
      <c r="L100" s="196" t="str">
        <f>IF('P06'!$F100&gt;"",'P06'!$E100&amp;" "&amp;CHAR(10)&amp;'P06'!$F100,'P06'!$E100)</f>
        <v>C</v>
      </c>
      <c r="M100" s="196" t="str">
        <f>IF('P07'!$F100&gt;"",'P07'!$E100&amp;" "&amp;CHAR(10)&amp;'P07'!$F100,'P07'!$E100)</f>
        <v>NA</v>
      </c>
      <c r="N100" s="196" t="str">
        <f>IF('P08'!$F100&gt;"",'P08'!$E100&amp;" "&amp;CHAR(10)&amp;'P08'!$F100,'P08'!$E100)</f>
        <v>NA</v>
      </c>
      <c r="O100" s="196" t="str">
        <f>IF('P09'!$F100&gt;"",'P09'!$E100&amp;" "&amp;CHAR(10)&amp;'P09'!$F100,'P09'!$E100)</f>
        <v>NA</v>
      </c>
      <c r="P100" s="196" t="str">
        <f>IF('P10'!$F100&gt;"",'P10'!$E100&amp;" "&amp;CHAR(10)&amp;'P10'!$F100,'P10'!$E100)</f>
        <v>NA</v>
      </c>
      <c r="Q100" s="196" t="str">
        <f>IF('P11'!$F100&gt;"",'P11'!$E100&amp;" "&amp;CHAR(10)&amp;'P11'!$F100,'P11'!$E100)</f>
        <v>C</v>
      </c>
      <c r="R100" s="196" t="str">
        <f>IF('P12'!$F100&gt;"",'P12'!$E100&amp;" "&amp;CHAR(10)&amp;'P12'!$F100,'P12'!$E100)</f>
        <v>NA</v>
      </c>
      <c r="S100" s="196" t="str">
        <f>IF('P13'!$F100&gt;"",'P13'!$E100&amp;" "&amp;CHAR(10)&amp;'P13'!$F100,'P13'!$E100)</f>
        <v>NA</v>
      </c>
      <c r="T100" s="196" t="str">
        <f>IF('P14'!$F100&gt;"",'P14'!$E100&amp;" "&amp;CHAR(10)&amp;'P14'!$F100,'P14'!$E100)</f>
        <v>NA</v>
      </c>
      <c r="U100" s="196" t="str">
        <f>IF('P15'!$F100&gt;"",'P15'!$E100&amp;" "&amp;CHAR(10)&amp;'P15'!$F100,'P15'!$E100)</f>
        <v>NA</v>
      </c>
      <c r="V100" s="196" t="str">
        <f>IF('P16'!$F100&gt;"",'P16'!$E100&amp;" "&amp;CHAR(10)&amp;'P16'!$F100,'P16'!$E100)</f>
        <v>NT</v>
      </c>
      <c r="W100" s="196" t="str">
        <f>IF('P17'!$F100&gt;"",'P17'!$E100&amp;" "&amp;CHAR(10)&amp;'P17'!$F100,'P17'!$E100)</f>
        <v>NT</v>
      </c>
      <c r="X100" s="196" t="str">
        <f>IF('P18'!$F100&gt;"",'P18'!$E100&amp;" "&amp;CHAR(10)&amp;'P18'!$F100,'P18'!$E100)</f>
        <v>NT</v>
      </c>
      <c r="Y100" s="196" t="str">
        <f>IF('P19'!$F100&gt;"",'P19'!$E100&amp;" "&amp;CHAR(10)&amp;'P19'!$F100,'P19'!$E100)</f>
        <v>NT</v>
      </c>
      <c r="Z100" s="198" t="str">
        <f>IF('P20'!$F100&gt;"",'P20'!$E100&amp;" "&amp;CHAR(10)&amp;'P20'!$F100,'P20'!$E100)</f>
        <v>NT</v>
      </c>
      <c r="AA100" s="201" t="str">
        <f>BaseDeCalcul!AE106</f>
        <v>C</v>
      </c>
      <c r="AB100" s="193" t="str">
        <f t="shared" si="1"/>
        <v/>
      </c>
    </row>
    <row r="101" spans="1:28" ht="45" customHeight="1">
      <c r="A101">
        <v>11</v>
      </c>
      <c r="B101" s="71" t="str">
        <f>Criteres!B101</f>
        <v>Formulaires</v>
      </c>
      <c r="C101" s="195">
        <f>BaseDeCalcul!AA107</f>
        <v>98</v>
      </c>
      <c r="D101" s="195" t="str">
        <f>BaseDeCalcul!B107</f>
        <v>11.10</v>
      </c>
      <c r="E101" s="72" t="str">
        <f>Criteres!E101</f>
        <v>Dans chaque formulaire, le contrôle de saisie est-il utilisé de manière pertinente (hors cas particuliers) ?</v>
      </c>
      <c r="F101" s="70" t="str">
        <f>Criteres!D101</f>
        <v>A</v>
      </c>
      <c r="G101" s="196" t="str">
        <f>IF('P01'!$F101&gt;"",'P01'!$E101&amp;" "&amp;CHAR(10)&amp;'P01'!$F101,'P01'!$E101)</f>
        <v>NA</v>
      </c>
      <c r="H101" s="196" t="str">
        <f>IF('P02'!$F101&gt;"",'P02'!$E101&amp;" "&amp;CHAR(10)&amp;'P02'!$F101,'P02'!$E101)</f>
        <v>C</v>
      </c>
      <c r="I101" s="196" t="str">
        <f>IF('P03'!$F101&gt;"",'P03'!$E101&amp;" "&amp;CHAR(10)&amp;'P03'!$F101,'P03'!$E101)</f>
        <v>NA</v>
      </c>
      <c r="J101" s="196" t="str">
        <f>IF('P04'!$F101&gt;"",'P04'!$E101&amp;" "&amp;CHAR(10)&amp;'P04'!$F101,'P04'!$E101)</f>
        <v>NA</v>
      </c>
      <c r="K101" s="196" t="str">
        <f>IF('P05'!$F101&gt;"",'P05'!$E101&amp;" "&amp;CHAR(10)&amp;'P05'!$F101,'P05'!$E101)</f>
        <v>NA</v>
      </c>
      <c r="L101" s="196" t="str">
        <f>IF('P06'!$F101&gt;"",'P06'!$E101&amp;" "&amp;CHAR(10)&amp;'P06'!$F101,'P06'!$E101)</f>
        <v>NA</v>
      </c>
      <c r="M101" s="196" t="str">
        <f>IF('P07'!$F101&gt;"",'P07'!$E101&amp;" "&amp;CHAR(10)&amp;'P07'!$F101,'P07'!$E101)</f>
        <v>NA</v>
      </c>
      <c r="N101" s="196" t="str">
        <f>IF('P08'!$F101&gt;"",'P08'!$E101&amp;" "&amp;CHAR(10)&amp;'P08'!$F101,'P08'!$E101)</f>
        <v>NA</v>
      </c>
      <c r="O101" s="196" t="str">
        <f>IF('P09'!$F101&gt;"",'P09'!$E101&amp;" "&amp;CHAR(10)&amp;'P09'!$F101,'P09'!$E101)</f>
        <v>NA</v>
      </c>
      <c r="P101" s="196" t="str">
        <f>IF('P10'!$F101&gt;"",'P10'!$E101&amp;" "&amp;CHAR(10)&amp;'P10'!$F101,'P10'!$E101)</f>
        <v>NA</v>
      </c>
      <c r="Q101" s="196" t="str">
        <f>IF('P11'!$F101&gt;"",'P11'!$E101&amp;" "&amp;CHAR(10)&amp;'P11'!$F101,'P11'!$E101)</f>
        <v>NA</v>
      </c>
      <c r="R101" s="196" t="str">
        <f>IF('P12'!$F101&gt;"",'P12'!$E101&amp;" "&amp;CHAR(10)&amp;'P12'!$F101,'P12'!$E101)</f>
        <v>NA</v>
      </c>
      <c r="S101" s="196" t="str">
        <f>IF('P13'!$F101&gt;"",'P13'!$E101&amp;" "&amp;CHAR(10)&amp;'P13'!$F101,'P13'!$E101)</f>
        <v>NA</v>
      </c>
      <c r="T101" s="196" t="str">
        <f>IF('P14'!$F101&gt;"",'P14'!$E101&amp;" "&amp;CHAR(10)&amp;'P14'!$F101,'P14'!$E101)</f>
        <v>NA</v>
      </c>
      <c r="U101" s="196" t="str">
        <f>IF('P15'!$F101&gt;"",'P15'!$E101&amp;" "&amp;CHAR(10)&amp;'P15'!$F101,'P15'!$E101)</f>
        <v>NA</v>
      </c>
      <c r="V101" s="196" t="str">
        <f>IF('P16'!$F101&gt;"",'P16'!$E101&amp;" "&amp;CHAR(10)&amp;'P16'!$F101,'P16'!$E101)</f>
        <v>NT</v>
      </c>
      <c r="W101" s="196" t="str">
        <f>IF('P17'!$F101&gt;"",'P17'!$E101&amp;" "&amp;CHAR(10)&amp;'P17'!$F101,'P17'!$E101)</f>
        <v>NT</v>
      </c>
      <c r="X101" s="196" t="str">
        <f>IF('P18'!$F101&gt;"",'P18'!$E101&amp;" "&amp;CHAR(10)&amp;'P18'!$F101,'P18'!$E101)</f>
        <v>NT</v>
      </c>
      <c r="Y101" s="196" t="str">
        <f>IF('P19'!$F101&gt;"",'P19'!$E101&amp;" "&amp;CHAR(10)&amp;'P19'!$F101,'P19'!$E101)</f>
        <v>NT</v>
      </c>
      <c r="Z101" s="198" t="str">
        <f>IF('P20'!$F101&gt;"",'P20'!$E101&amp;" "&amp;CHAR(10)&amp;'P20'!$F101,'P20'!$E101)</f>
        <v>NT</v>
      </c>
      <c r="AA101" s="201" t="str">
        <f>BaseDeCalcul!AE107</f>
        <v>C</v>
      </c>
      <c r="AB101" s="193" t="str">
        <f t="shared" si="1"/>
        <v/>
      </c>
    </row>
    <row r="102" spans="1:28" ht="45" customHeight="1">
      <c r="A102">
        <v>11</v>
      </c>
      <c r="B102" s="71" t="str">
        <f>Criteres!B102</f>
        <v>Formulaires</v>
      </c>
      <c r="C102" s="195">
        <f>BaseDeCalcul!AA108</f>
        <v>99</v>
      </c>
      <c r="D102" s="195" t="str">
        <f>BaseDeCalcul!B108</f>
        <v>11.11</v>
      </c>
      <c r="E102" s="72" t="str">
        <f>Criteres!E102</f>
        <v>Dans chaque formulaire, le contrôle de saisie est-il accompagné, si nécessaire, de suggestions facilitant la correction des erreurs de saisie ?</v>
      </c>
      <c r="F102" s="70" t="str">
        <f>Criteres!D102</f>
        <v>AA</v>
      </c>
      <c r="G102" s="196" t="str">
        <f>IF('P01'!$F102&gt;"",'P01'!$E102&amp;" "&amp;CHAR(10)&amp;'P01'!$F102,'P01'!$E102)</f>
        <v>NA</v>
      </c>
      <c r="H102" s="196" t="str">
        <f>IF('P02'!$F102&gt;"",'P02'!$E102&amp;" "&amp;CHAR(10)&amp;'P02'!$F102,'P02'!$E102)</f>
        <v>C</v>
      </c>
      <c r="I102" s="196" t="str">
        <f>IF('P03'!$F102&gt;"",'P03'!$E102&amp;" "&amp;CHAR(10)&amp;'P03'!$F102,'P03'!$E102)</f>
        <v>NA</v>
      </c>
      <c r="J102" s="196" t="str">
        <f>IF('P04'!$F102&gt;"",'P04'!$E102&amp;" "&amp;CHAR(10)&amp;'P04'!$F102,'P04'!$E102)</f>
        <v>NA</v>
      </c>
      <c r="K102" s="196" t="str">
        <f>IF('P05'!$F102&gt;"",'P05'!$E102&amp;" "&amp;CHAR(10)&amp;'P05'!$F102,'P05'!$E102)</f>
        <v>NA</v>
      </c>
      <c r="L102" s="196" t="str">
        <f>IF('P06'!$F102&gt;"",'P06'!$E102&amp;" "&amp;CHAR(10)&amp;'P06'!$F102,'P06'!$E102)</f>
        <v>NA</v>
      </c>
      <c r="M102" s="196" t="str">
        <f>IF('P07'!$F102&gt;"",'P07'!$E102&amp;" "&amp;CHAR(10)&amp;'P07'!$F102,'P07'!$E102)</f>
        <v>NA</v>
      </c>
      <c r="N102" s="196" t="str">
        <f>IF('P08'!$F102&gt;"",'P08'!$E102&amp;" "&amp;CHAR(10)&amp;'P08'!$F102,'P08'!$E102)</f>
        <v>NA</v>
      </c>
      <c r="O102" s="196" t="str">
        <f>IF('P09'!$F102&gt;"",'P09'!$E102&amp;" "&amp;CHAR(10)&amp;'P09'!$F102,'P09'!$E102)</f>
        <v>NA</v>
      </c>
      <c r="P102" s="196" t="str">
        <f>IF('P10'!$F102&gt;"",'P10'!$E102&amp;" "&amp;CHAR(10)&amp;'P10'!$F102,'P10'!$E102)</f>
        <v>NA</v>
      </c>
      <c r="Q102" s="196" t="str">
        <f>IF('P11'!$F102&gt;"",'P11'!$E102&amp;" "&amp;CHAR(10)&amp;'P11'!$F102,'P11'!$E102)</f>
        <v>NA</v>
      </c>
      <c r="R102" s="196" t="str">
        <f>IF('P12'!$F102&gt;"",'P12'!$E102&amp;" "&amp;CHAR(10)&amp;'P12'!$F102,'P12'!$E102)</f>
        <v>NA</v>
      </c>
      <c r="S102" s="196" t="str">
        <f>IF('P13'!$F102&gt;"",'P13'!$E102&amp;" "&amp;CHAR(10)&amp;'P13'!$F102,'P13'!$E102)</f>
        <v>NA</v>
      </c>
      <c r="T102" s="196" t="str">
        <f>IF('P14'!$F102&gt;"",'P14'!$E102&amp;" "&amp;CHAR(10)&amp;'P14'!$F102,'P14'!$E102)</f>
        <v>NA</v>
      </c>
      <c r="U102" s="196" t="str">
        <f>IF('P15'!$F102&gt;"",'P15'!$E102&amp;" "&amp;CHAR(10)&amp;'P15'!$F102,'P15'!$E102)</f>
        <v>NA</v>
      </c>
      <c r="V102" s="196" t="str">
        <f>IF('P16'!$F102&gt;"",'P16'!$E102&amp;" "&amp;CHAR(10)&amp;'P16'!$F102,'P16'!$E102)</f>
        <v>NT</v>
      </c>
      <c r="W102" s="196" t="str">
        <f>IF('P17'!$F102&gt;"",'P17'!$E102&amp;" "&amp;CHAR(10)&amp;'P17'!$F102,'P17'!$E102)</f>
        <v>NT</v>
      </c>
      <c r="X102" s="196" t="str">
        <f>IF('P18'!$F102&gt;"",'P18'!$E102&amp;" "&amp;CHAR(10)&amp;'P18'!$F102,'P18'!$E102)</f>
        <v>NT</v>
      </c>
      <c r="Y102" s="196" t="str">
        <f>IF('P19'!$F102&gt;"",'P19'!$E102&amp;" "&amp;CHAR(10)&amp;'P19'!$F102,'P19'!$E102)</f>
        <v>NT</v>
      </c>
      <c r="Z102" s="198" t="str">
        <f>IF('P20'!$F102&gt;"",'P20'!$E102&amp;" "&amp;CHAR(10)&amp;'P20'!$F102,'P20'!$E102)</f>
        <v>NT</v>
      </c>
      <c r="AA102" s="201" t="str">
        <f>BaseDeCalcul!AE108</f>
        <v>C</v>
      </c>
      <c r="AB102" s="193" t="str">
        <f t="shared" si="1"/>
        <v/>
      </c>
    </row>
    <row r="103" spans="1:28" ht="45" customHeight="1">
      <c r="A103">
        <v>11</v>
      </c>
      <c r="B103" s="71" t="str">
        <f>Criteres!B103</f>
        <v>Formulaires</v>
      </c>
      <c r="C103" s="195">
        <f>BaseDeCalcul!AA109</f>
        <v>100</v>
      </c>
      <c r="D103" s="195" t="str">
        <f>BaseDeCalcul!B109</f>
        <v>11.12</v>
      </c>
      <c r="E103" s="72" t="str">
        <f>Criteres!E103</f>
        <v>Pour chaque formulaire qui modifie ou supprime des données, ou qui transmet des réponses à un test ou à un examen, ou dont la validation a des conséquences financières ou juridiques, la saisie des données vérifie-t-elle une de ces conditions ?</v>
      </c>
      <c r="F103" s="70" t="str">
        <f>Criteres!D103</f>
        <v>AA</v>
      </c>
      <c r="G103" s="196" t="str">
        <f>IF('P01'!$F103&gt;"",'P01'!$E103&amp;" "&amp;CHAR(10)&amp;'P01'!$F103,'P01'!$E103)</f>
        <v>NA</v>
      </c>
      <c r="H103" s="196" t="str">
        <f>IF('P02'!$F103&gt;"",'P02'!$E103&amp;" "&amp;CHAR(10)&amp;'P02'!$F103,'P02'!$E103)</f>
        <v>NA</v>
      </c>
      <c r="I103" s="196" t="str">
        <f>IF('P03'!$F103&gt;"",'P03'!$E103&amp;" "&amp;CHAR(10)&amp;'P03'!$F103,'P03'!$E103)</f>
        <v>NA</v>
      </c>
      <c r="J103" s="196" t="str">
        <f>IF('P04'!$F103&gt;"",'P04'!$E103&amp;" "&amp;CHAR(10)&amp;'P04'!$F103,'P04'!$E103)</f>
        <v>NA</v>
      </c>
      <c r="K103" s="196" t="str">
        <f>IF('P05'!$F103&gt;"",'P05'!$E103&amp;" "&amp;CHAR(10)&amp;'P05'!$F103,'P05'!$E103)</f>
        <v>NA</v>
      </c>
      <c r="L103" s="196" t="str">
        <f>IF('P06'!$F103&gt;"",'P06'!$E103&amp;" "&amp;CHAR(10)&amp;'P06'!$F103,'P06'!$E103)</f>
        <v>NA</v>
      </c>
      <c r="M103" s="196" t="str">
        <f>IF('P07'!$F103&gt;"",'P07'!$E103&amp;" "&amp;CHAR(10)&amp;'P07'!$F103,'P07'!$E103)</f>
        <v>NA</v>
      </c>
      <c r="N103" s="196" t="str">
        <f>IF('P08'!$F103&gt;"",'P08'!$E103&amp;" "&amp;CHAR(10)&amp;'P08'!$F103,'P08'!$E103)</f>
        <v>NA</v>
      </c>
      <c r="O103" s="196" t="str">
        <f>IF('P09'!$F103&gt;"",'P09'!$E103&amp;" "&amp;CHAR(10)&amp;'P09'!$F103,'P09'!$E103)</f>
        <v>NA</v>
      </c>
      <c r="P103" s="196" t="str">
        <f>IF('P10'!$F103&gt;"",'P10'!$E103&amp;" "&amp;CHAR(10)&amp;'P10'!$F103,'P10'!$E103)</f>
        <v>NA</v>
      </c>
      <c r="Q103" s="196" t="str">
        <f>IF('P11'!$F103&gt;"",'P11'!$E103&amp;" "&amp;CHAR(10)&amp;'P11'!$F103,'P11'!$E103)</f>
        <v>NA</v>
      </c>
      <c r="R103" s="196" t="str">
        <f>IF('P12'!$F103&gt;"",'P12'!$E103&amp;" "&amp;CHAR(10)&amp;'P12'!$F103,'P12'!$E103)</f>
        <v>NA</v>
      </c>
      <c r="S103" s="196" t="str">
        <f>IF('P13'!$F103&gt;"",'P13'!$E103&amp;" "&amp;CHAR(10)&amp;'P13'!$F103,'P13'!$E103)</f>
        <v>NA</v>
      </c>
      <c r="T103" s="196" t="str">
        <f>IF('P14'!$F103&gt;"",'P14'!$E103&amp;" "&amp;CHAR(10)&amp;'P14'!$F103,'P14'!$E103)</f>
        <v>NA</v>
      </c>
      <c r="U103" s="196" t="str">
        <f>IF('P15'!$F103&gt;"",'P15'!$E103&amp;" "&amp;CHAR(10)&amp;'P15'!$F103,'P15'!$E103)</f>
        <v>NA</v>
      </c>
      <c r="V103" s="196" t="str">
        <f>IF('P16'!$F103&gt;"",'P16'!$E103&amp;" "&amp;CHAR(10)&amp;'P16'!$F103,'P16'!$E103)</f>
        <v>NT</v>
      </c>
      <c r="W103" s="196" t="str">
        <f>IF('P17'!$F103&gt;"",'P17'!$E103&amp;" "&amp;CHAR(10)&amp;'P17'!$F103,'P17'!$E103)</f>
        <v>NT</v>
      </c>
      <c r="X103" s="196" t="str">
        <f>IF('P18'!$F103&gt;"",'P18'!$E103&amp;" "&amp;CHAR(10)&amp;'P18'!$F103,'P18'!$E103)</f>
        <v>NT</v>
      </c>
      <c r="Y103" s="196" t="str">
        <f>IF('P19'!$F103&gt;"",'P19'!$E103&amp;" "&amp;CHAR(10)&amp;'P19'!$F103,'P19'!$E103)</f>
        <v>NT</v>
      </c>
      <c r="Z103" s="198" t="str">
        <f>IF('P20'!$F103&gt;"",'P20'!$E103&amp;" "&amp;CHAR(10)&amp;'P20'!$F103,'P20'!$E103)</f>
        <v>NT</v>
      </c>
      <c r="AA103" s="201" t="str">
        <f>BaseDeCalcul!AE109</f>
        <v>NA</v>
      </c>
      <c r="AB103" s="193" t="str">
        <f t="shared" si="1"/>
        <v/>
      </c>
    </row>
    <row r="104" spans="1:28" ht="45" customHeight="1">
      <c r="A104">
        <v>11</v>
      </c>
      <c r="B104" s="71" t="str">
        <f>Criteres!B104</f>
        <v>Formulaires</v>
      </c>
      <c r="C104" s="195">
        <f>BaseDeCalcul!AA110</f>
        <v>101</v>
      </c>
      <c r="D104" s="195" t="str">
        <f>BaseDeCalcul!B110</f>
        <v>11.13</v>
      </c>
      <c r="E104" s="72" t="str">
        <f>Criteres!E104</f>
        <v>La finalité d'un champ de saisie peut-elle être déduite pour faciliter le remplissage automatique des champs avec les données de l'utilisateur ?</v>
      </c>
      <c r="F104" s="70" t="str">
        <f>Criteres!D104</f>
        <v>AA</v>
      </c>
      <c r="G104" s="196" t="str">
        <f>IF('P01'!$F104&gt;"",'P01'!$E104&amp;" "&amp;CHAR(10)&amp;'P01'!$F104,'P01'!$E104)</f>
        <v>NA</v>
      </c>
      <c r="H104" s="196" t="str">
        <f>IF('P02'!$F104&gt;"",'P02'!$E104&amp;" "&amp;CHAR(10)&amp;'P02'!$F104,'P02'!$E104)</f>
        <v>C</v>
      </c>
      <c r="I104" s="196" t="str">
        <f>IF('P03'!$F104&gt;"",'P03'!$E104&amp;" "&amp;CHAR(10)&amp;'P03'!$F104,'P03'!$E104)</f>
        <v>NA</v>
      </c>
      <c r="J104" s="196" t="str">
        <f>IF('P04'!$F104&gt;"",'P04'!$E104&amp;" "&amp;CHAR(10)&amp;'P04'!$F104,'P04'!$E104)</f>
        <v>NA</v>
      </c>
      <c r="K104" s="196" t="str">
        <f>IF('P05'!$F104&gt;"",'P05'!$E104&amp;" "&amp;CHAR(10)&amp;'P05'!$F104,'P05'!$E104)</f>
        <v>NA</v>
      </c>
      <c r="L104" s="196" t="str">
        <f>IF('P06'!$F104&gt;"",'P06'!$E104&amp;" "&amp;CHAR(10)&amp;'P06'!$F104,'P06'!$E104)</f>
        <v>NA</v>
      </c>
      <c r="M104" s="196" t="str">
        <f>IF('P07'!$F104&gt;"",'P07'!$E104&amp;" "&amp;CHAR(10)&amp;'P07'!$F104,'P07'!$E104)</f>
        <v>NA</v>
      </c>
      <c r="N104" s="196" t="str">
        <f>IF('P08'!$F104&gt;"",'P08'!$E104&amp;" "&amp;CHAR(10)&amp;'P08'!$F104,'P08'!$E104)</f>
        <v>NA</v>
      </c>
      <c r="O104" s="196" t="str">
        <f>IF('P09'!$F104&gt;"",'P09'!$E104&amp;" "&amp;CHAR(10)&amp;'P09'!$F104,'P09'!$E104)</f>
        <v>NA</v>
      </c>
      <c r="P104" s="196" t="str">
        <f>IF('P10'!$F104&gt;"",'P10'!$E104&amp;" "&amp;CHAR(10)&amp;'P10'!$F104,'P10'!$E104)</f>
        <v>NA</v>
      </c>
      <c r="Q104" s="196" t="str">
        <f>IF('P11'!$F104&gt;"",'P11'!$E104&amp;" "&amp;CHAR(10)&amp;'P11'!$F104,'P11'!$E104)</f>
        <v>NA</v>
      </c>
      <c r="R104" s="196" t="str">
        <f>IF('P12'!$F104&gt;"",'P12'!$E104&amp;" "&amp;CHAR(10)&amp;'P12'!$F104,'P12'!$E104)</f>
        <v>NA</v>
      </c>
      <c r="S104" s="196" t="str">
        <f>IF('P13'!$F104&gt;"",'P13'!$E104&amp;" "&amp;CHAR(10)&amp;'P13'!$F104,'P13'!$E104)</f>
        <v>NA</v>
      </c>
      <c r="T104" s="196" t="str">
        <f>IF('P14'!$F104&gt;"",'P14'!$E104&amp;" "&amp;CHAR(10)&amp;'P14'!$F104,'P14'!$E104)</f>
        <v>NA</v>
      </c>
      <c r="U104" s="196" t="str">
        <f>IF('P15'!$F104&gt;"",'P15'!$E104&amp;" "&amp;CHAR(10)&amp;'P15'!$F104,'P15'!$E104)</f>
        <v>NA</v>
      </c>
      <c r="V104" s="196" t="str">
        <f>IF('P16'!$F104&gt;"",'P16'!$E104&amp;" "&amp;CHAR(10)&amp;'P16'!$F104,'P16'!$E104)</f>
        <v>NT</v>
      </c>
      <c r="W104" s="196" t="str">
        <f>IF('P17'!$F104&gt;"",'P17'!$E104&amp;" "&amp;CHAR(10)&amp;'P17'!$F104,'P17'!$E104)</f>
        <v>NT</v>
      </c>
      <c r="X104" s="196" t="str">
        <f>IF('P18'!$F104&gt;"",'P18'!$E104&amp;" "&amp;CHAR(10)&amp;'P18'!$F104,'P18'!$E104)</f>
        <v>NT</v>
      </c>
      <c r="Y104" s="196" t="str">
        <f>IF('P19'!$F104&gt;"",'P19'!$E104&amp;" "&amp;CHAR(10)&amp;'P19'!$F104,'P19'!$E104)</f>
        <v>NT</v>
      </c>
      <c r="Z104" s="198" t="str">
        <f>IF('P20'!$F104&gt;"",'P20'!$E104&amp;" "&amp;CHAR(10)&amp;'P20'!$F104,'P20'!$E104)</f>
        <v>NT</v>
      </c>
      <c r="AA104" s="201" t="str">
        <f>BaseDeCalcul!AE110</f>
        <v>C</v>
      </c>
      <c r="AB104" s="193" t="str">
        <f t="shared" si="1"/>
        <v/>
      </c>
    </row>
    <row r="105" spans="1:28" ht="45" hidden="1" customHeight="1">
      <c r="A105">
        <v>11</v>
      </c>
      <c r="B105" s="71" t="str">
        <f>Criteres!B105</f>
        <v>Formulaires</v>
      </c>
      <c r="C105" s="195">
        <f>BaseDeCalcul!AA111</f>
        <v>102</v>
      </c>
      <c r="D105" s="195" t="str">
        <f>BaseDeCalcul!B111</f>
        <v>11.14</v>
      </c>
      <c r="E105" s="72" t="str">
        <f>Criteres!E105</f>
        <v>Pour chaque formulaire, toutes les données peuvent-elles être modifiées, mises à jour ou récupérées par l'utilisateur ?</v>
      </c>
      <c r="F105" s="70" t="str">
        <f>Criteres!D105</f>
        <v>AAA</v>
      </c>
      <c r="G105" s="196" t="str">
        <f>IF('P01'!$F105&gt;"",'P01'!$E105&amp;" "&amp;CHAR(10)&amp;'P01'!$F105,'P01'!$E105)</f>
        <v>NT</v>
      </c>
      <c r="H105" s="196" t="str">
        <f>IF('P02'!$F105&gt;"",'P02'!$E105&amp;" "&amp;CHAR(10)&amp;'P02'!$F105,'P02'!$E105)</f>
        <v>NT</v>
      </c>
      <c r="I105" s="196" t="str">
        <f>IF('P03'!$F105&gt;"",'P03'!$E105&amp;" "&amp;CHAR(10)&amp;'P03'!$F105,'P03'!$E105)</f>
        <v>NT</v>
      </c>
      <c r="J105" s="196" t="str">
        <f>IF('P04'!$F105&gt;"",'P04'!$E105&amp;" "&amp;CHAR(10)&amp;'P04'!$F105,'P04'!$E105)</f>
        <v>NT</v>
      </c>
      <c r="K105" s="196" t="str">
        <f>IF('P05'!$F105&gt;"",'P05'!$E105&amp;" "&amp;CHAR(10)&amp;'P05'!$F105,'P05'!$E105)</f>
        <v>NT</v>
      </c>
      <c r="L105" s="196" t="str">
        <f>IF('P06'!$F105&gt;"",'P06'!$E105&amp;" "&amp;CHAR(10)&amp;'P06'!$F105,'P06'!$E105)</f>
        <v>NT</v>
      </c>
      <c r="M105" s="196" t="str">
        <f>IF('P07'!$F105&gt;"",'P07'!$E105&amp;" "&amp;CHAR(10)&amp;'P07'!$F105,'P07'!$E105)</f>
        <v>NT</v>
      </c>
      <c r="N105" s="196" t="str">
        <f>IF('P08'!$F105&gt;"",'P08'!$E105&amp;" "&amp;CHAR(10)&amp;'P08'!$F105,'P08'!$E105)</f>
        <v>NT</v>
      </c>
      <c r="O105" s="196" t="str">
        <f>IF('P09'!$F105&gt;"",'P09'!$E105&amp;" "&amp;CHAR(10)&amp;'P09'!$F105,'P09'!$E105)</f>
        <v>NT</v>
      </c>
      <c r="P105" s="196" t="str">
        <f>IF('P10'!$F105&gt;"",'P10'!$E105&amp;" "&amp;CHAR(10)&amp;'P10'!$F105,'P10'!$E105)</f>
        <v>NT</v>
      </c>
      <c r="Q105" s="196" t="str">
        <f>IF('P11'!$F105&gt;"",'P11'!$E105&amp;" "&amp;CHAR(10)&amp;'P11'!$F105,'P11'!$E105)</f>
        <v>NT</v>
      </c>
      <c r="R105" s="196" t="str">
        <f>IF('P12'!$F105&gt;"",'P12'!$E105&amp;" "&amp;CHAR(10)&amp;'P12'!$F105,'P12'!$E105)</f>
        <v>NT</v>
      </c>
      <c r="S105" s="196" t="str">
        <f>IF('P13'!$F105&gt;"",'P13'!$E105&amp;" "&amp;CHAR(10)&amp;'P13'!$F105,'P13'!$E105)</f>
        <v>NT</v>
      </c>
      <c r="T105" s="196" t="str">
        <f>IF('P14'!$F105&gt;"",'P14'!$E105&amp;" "&amp;CHAR(10)&amp;'P14'!$F105,'P14'!$E105)</f>
        <v>NT</v>
      </c>
      <c r="U105" s="196" t="str">
        <f>IF('P15'!$F105&gt;"",'P15'!$E105&amp;" "&amp;CHAR(10)&amp;'P15'!$F105,'P15'!$E105)</f>
        <v>NT</v>
      </c>
      <c r="V105" s="196" t="str">
        <f>IF('P16'!$F105&gt;"",'P16'!$E105&amp;" "&amp;CHAR(10)&amp;'P16'!$F105,'P16'!$E105)</f>
        <v>NT</v>
      </c>
      <c r="W105" s="196" t="str">
        <f>IF('P17'!$F105&gt;"",'P17'!$E105&amp;" "&amp;CHAR(10)&amp;'P17'!$F105,'P17'!$E105)</f>
        <v>NT</v>
      </c>
      <c r="X105" s="196" t="str">
        <f>IF('P18'!$F105&gt;"",'P18'!$E105&amp;" "&amp;CHAR(10)&amp;'P18'!$F105,'P18'!$E105)</f>
        <v>NT</v>
      </c>
      <c r="Y105" s="196" t="str">
        <f>IF('P19'!$F105&gt;"",'P19'!$E105&amp;" "&amp;CHAR(10)&amp;'P19'!$F105,'P19'!$E105)</f>
        <v>NT</v>
      </c>
      <c r="Z105" s="198" t="str">
        <f>IF('P20'!$F105&gt;"",'P20'!$E105&amp;" "&amp;CHAR(10)&amp;'P20'!$F105,'P20'!$E105)</f>
        <v>NT</v>
      </c>
      <c r="AA105" s="201" t="str">
        <f>BaseDeCalcul!AE111</f>
        <v>NT</v>
      </c>
      <c r="AB105" s="193" t="str">
        <f t="shared" si="1"/>
        <v/>
      </c>
    </row>
    <row r="106" spans="1:28" ht="45" hidden="1" customHeight="1">
      <c r="A106">
        <v>11</v>
      </c>
      <c r="B106" s="71" t="str">
        <f>Criteres!B106</f>
        <v>Formulaires</v>
      </c>
      <c r="C106" s="195">
        <f>BaseDeCalcul!AA112</f>
        <v>103</v>
      </c>
      <c r="D106" s="195" t="str">
        <f>BaseDeCalcul!B112</f>
        <v>11.15</v>
      </c>
      <c r="E106" s="72" t="str">
        <f>Criteres!E106</f>
        <v>Pour chaque formulaire, des aides à la saisie sont-elles présentes ?</v>
      </c>
      <c r="F106" s="70" t="str">
        <f>Criteres!D106</f>
        <v>AAA</v>
      </c>
      <c r="G106" s="196" t="str">
        <f>IF('P01'!$F106&gt;"",'P01'!$E106&amp;" "&amp;CHAR(10)&amp;'P01'!$F106,'P01'!$E106)</f>
        <v>NT</v>
      </c>
      <c r="H106" s="196" t="str">
        <f>IF('P02'!$F106&gt;"",'P02'!$E106&amp;" "&amp;CHAR(10)&amp;'P02'!$F106,'P02'!$E106)</f>
        <v>NT</v>
      </c>
      <c r="I106" s="196" t="str">
        <f>IF('P03'!$F106&gt;"",'P03'!$E106&amp;" "&amp;CHAR(10)&amp;'P03'!$F106,'P03'!$E106)</f>
        <v>NT</v>
      </c>
      <c r="J106" s="196" t="str">
        <f>IF('P04'!$F106&gt;"",'P04'!$E106&amp;" "&amp;CHAR(10)&amp;'P04'!$F106,'P04'!$E106)</f>
        <v>NT</v>
      </c>
      <c r="K106" s="196" t="str">
        <f>IF('P05'!$F106&gt;"",'P05'!$E106&amp;" "&amp;CHAR(10)&amp;'P05'!$F106,'P05'!$E106)</f>
        <v>NT</v>
      </c>
      <c r="L106" s="196" t="str">
        <f>IF('P06'!$F106&gt;"",'P06'!$E106&amp;" "&amp;CHAR(10)&amp;'P06'!$F106,'P06'!$E106)</f>
        <v>NT</v>
      </c>
      <c r="M106" s="196" t="str">
        <f>IF('P07'!$F106&gt;"",'P07'!$E106&amp;" "&amp;CHAR(10)&amp;'P07'!$F106,'P07'!$E106)</f>
        <v>NT</v>
      </c>
      <c r="N106" s="196" t="str">
        <f>IF('P08'!$F106&gt;"",'P08'!$E106&amp;" "&amp;CHAR(10)&amp;'P08'!$F106,'P08'!$E106)</f>
        <v>NT</v>
      </c>
      <c r="O106" s="196" t="str">
        <f>IF('P09'!$F106&gt;"",'P09'!$E106&amp;" "&amp;CHAR(10)&amp;'P09'!$F106,'P09'!$E106)</f>
        <v>NT</v>
      </c>
      <c r="P106" s="196" t="str">
        <f>IF('P10'!$F106&gt;"",'P10'!$E106&amp;" "&amp;CHAR(10)&amp;'P10'!$F106,'P10'!$E106)</f>
        <v>NT</v>
      </c>
      <c r="Q106" s="196" t="str">
        <f>IF('P11'!$F106&gt;"",'P11'!$E106&amp;" "&amp;CHAR(10)&amp;'P11'!$F106,'P11'!$E106)</f>
        <v>NT</v>
      </c>
      <c r="R106" s="196" t="str">
        <f>IF('P12'!$F106&gt;"",'P12'!$E106&amp;" "&amp;CHAR(10)&amp;'P12'!$F106,'P12'!$E106)</f>
        <v>NT</v>
      </c>
      <c r="S106" s="196" t="str">
        <f>IF('P13'!$F106&gt;"",'P13'!$E106&amp;" "&amp;CHAR(10)&amp;'P13'!$F106,'P13'!$E106)</f>
        <v>NT</v>
      </c>
      <c r="T106" s="196" t="str">
        <f>IF('P14'!$F106&gt;"",'P14'!$E106&amp;" "&amp;CHAR(10)&amp;'P14'!$F106,'P14'!$E106)</f>
        <v>NT</v>
      </c>
      <c r="U106" s="196" t="str">
        <f>IF('P15'!$F106&gt;"",'P15'!$E106&amp;" "&amp;CHAR(10)&amp;'P15'!$F106,'P15'!$E106)</f>
        <v>NT</v>
      </c>
      <c r="V106" s="196" t="str">
        <f>IF('P16'!$F106&gt;"",'P16'!$E106&amp;" "&amp;CHAR(10)&amp;'P16'!$F106,'P16'!$E106)</f>
        <v>NT</v>
      </c>
      <c r="W106" s="196" t="str">
        <f>IF('P17'!$F106&gt;"",'P17'!$E106&amp;" "&amp;CHAR(10)&amp;'P17'!$F106,'P17'!$E106)</f>
        <v>NT</v>
      </c>
      <c r="X106" s="196" t="str">
        <f>IF('P18'!$F106&gt;"",'P18'!$E106&amp;" "&amp;CHAR(10)&amp;'P18'!$F106,'P18'!$E106)</f>
        <v>NT</v>
      </c>
      <c r="Y106" s="196" t="str">
        <f>IF('P19'!$F106&gt;"",'P19'!$E106&amp;" "&amp;CHAR(10)&amp;'P19'!$F106,'P19'!$E106)</f>
        <v>NT</v>
      </c>
      <c r="Z106" s="198" t="str">
        <f>IF('P20'!$F106&gt;"",'P20'!$E106&amp;" "&amp;CHAR(10)&amp;'P20'!$F106,'P20'!$E106)</f>
        <v>NT</v>
      </c>
      <c r="AA106" s="201" t="str">
        <f>BaseDeCalcul!AE112</f>
        <v>NT</v>
      </c>
      <c r="AB106" s="193" t="str">
        <f t="shared" si="1"/>
        <v/>
      </c>
    </row>
    <row r="107" spans="1:28" ht="45" hidden="1" customHeight="1">
      <c r="A107">
        <v>12</v>
      </c>
      <c r="B107" s="71" t="str">
        <f>Criteres!B107</f>
        <v>Formulaires</v>
      </c>
      <c r="C107" s="195">
        <f>BaseDeCalcul!AA113</f>
        <v>104</v>
      </c>
      <c r="D107" s="195" t="str">
        <f>BaseDeCalcul!B113</f>
        <v>11.16</v>
      </c>
      <c r="E107" s="72" t="str">
        <f>Criteres!E107</f>
        <v>Pour chaque formulaire, chaque aide à la saisie est-elle pertinente ?</v>
      </c>
      <c r="F107" s="70" t="str">
        <f>Criteres!D107</f>
        <v>AAA</v>
      </c>
      <c r="G107" s="196" t="str">
        <f>IF('P01'!$F107&gt;"",'P01'!$E107&amp;" "&amp;CHAR(10)&amp;'P01'!$F107,'P01'!$E107)</f>
        <v>NT</v>
      </c>
      <c r="H107" s="196" t="str">
        <f>IF('P02'!$F107&gt;"",'P02'!$E107&amp;" "&amp;CHAR(10)&amp;'P02'!$F107,'P02'!$E107)</f>
        <v>NT</v>
      </c>
      <c r="I107" s="196" t="str">
        <f>IF('P03'!$F107&gt;"",'P03'!$E107&amp;" "&amp;CHAR(10)&amp;'P03'!$F107,'P03'!$E107)</f>
        <v>NT</v>
      </c>
      <c r="J107" s="196" t="str">
        <f>IF('P04'!$F107&gt;"",'P04'!$E107&amp;" "&amp;CHAR(10)&amp;'P04'!$F107,'P04'!$E107)</f>
        <v>NT</v>
      </c>
      <c r="K107" s="196" t="str">
        <f>IF('P05'!$F107&gt;"",'P05'!$E107&amp;" "&amp;CHAR(10)&amp;'P05'!$F107,'P05'!$E107)</f>
        <v>NT</v>
      </c>
      <c r="L107" s="196" t="str">
        <f>IF('P06'!$F107&gt;"",'P06'!$E107&amp;" "&amp;CHAR(10)&amp;'P06'!$F107,'P06'!$E107)</f>
        <v>NT</v>
      </c>
      <c r="M107" s="196" t="str">
        <f>IF('P07'!$F107&gt;"",'P07'!$E107&amp;" "&amp;CHAR(10)&amp;'P07'!$F107,'P07'!$E107)</f>
        <v>NT</v>
      </c>
      <c r="N107" s="196" t="str">
        <f>IF('P08'!$F107&gt;"",'P08'!$E107&amp;" "&amp;CHAR(10)&amp;'P08'!$F107,'P08'!$E107)</f>
        <v>NT</v>
      </c>
      <c r="O107" s="196" t="str">
        <f>IF('P09'!$F107&gt;"",'P09'!$E107&amp;" "&amp;CHAR(10)&amp;'P09'!$F107,'P09'!$E107)</f>
        <v>NT</v>
      </c>
      <c r="P107" s="196" t="str">
        <f>IF('P10'!$F107&gt;"",'P10'!$E107&amp;" "&amp;CHAR(10)&amp;'P10'!$F107,'P10'!$E107)</f>
        <v>NT</v>
      </c>
      <c r="Q107" s="196" t="str">
        <f>IF('P11'!$F107&gt;"",'P11'!$E107&amp;" "&amp;CHAR(10)&amp;'P11'!$F107,'P11'!$E107)</f>
        <v>NT</v>
      </c>
      <c r="R107" s="196" t="str">
        <f>IF('P12'!$F107&gt;"",'P12'!$E107&amp;" "&amp;CHAR(10)&amp;'P12'!$F107,'P12'!$E107)</f>
        <v>NT</v>
      </c>
      <c r="S107" s="196" t="str">
        <f>IF('P13'!$F107&gt;"",'P13'!$E107&amp;" "&amp;CHAR(10)&amp;'P13'!$F107,'P13'!$E107)</f>
        <v>NT</v>
      </c>
      <c r="T107" s="196" t="str">
        <f>IF('P14'!$F107&gt;"",'P14'!$E107&amp;" "&amp;CHAR(10)&amp;'P14'!$F107,'P14'!$E107)</f>
        <v>NT</v>
      </c>
      <c r="U107" s="196" t="str">
        <f>IF('P15'!$F107&gt;"",'P15'!$E107&amp;" "&amp;CHAR(10)&amp;'P15'!$F107,'P15'!$E107)</f>
        <v>NT</v>
      </c>
      <c r="V107" s="196" t="str">
        <f>IF('P16'!$F107&gt;"",'P16'!$E107&amp;" "&amp;CHAR(10)&amp;'P16'!$F107,'P16'!$E107)</f>
        <v>NT</v>
      </c>
      <c r="W107" s="196" t="str">
        <f>IF('P17'!$F107&gt;"",'P17'!$E107&amp;" "&amp;CHAR(10)&amp;'P17'!$F107,'P17'!$E107)</f>
        <v>NT</v>
      </c>
      <c r="X107" s="196" t="str">
        <f>IF('P18'!$F107&gt;"",'P18'!$E107&amp;" "&amp;CHAR(10)&amp;'P18'!$F107,'P18'!$E107)</f>
        <v>NT</v>
      </c>
      <c r="Y107" s="196" t="str">
        <f>IF('P19'!$F107&gt;"",'P19'!$E107&amp;" "&amp;CHAR(10)&amp;'P19'!$F107,'P19'!$E107)</f>
        <v>NT</v>
      </c>
      <c r="Z107" s="198" t="str">
        <f>IF('P20'!$F107&gt;"",'P20'!$E107&amp;" "&amp;CHAR(10)&amp;'P20'!$F107,'P20'!$E107)</f>
        <v>NT</v>
      </c>
      <c r="AA107" s="201" t="str">
        <f>BaseDeCalcul!AE113</f>
        <v>NT</v>
      </c>
      <c r="AB107" s="193" t="str">
        <f t="shared" si="1"/>
        <v/>
      </c>
    </row>
    <row r="108" spans="1:28" ht="45" customHeight="1">
      <c r="A108">
        <v>12</v>
      </c>
      <c r="B108" s="71" t="str">
        <f>Criteres!B108</f>
        <v>Navigation</v>
      </c>
      <c r="C108" s="195">
        <f>BaseDeCalcul!AA114</f>
        <v>105</v>
      </c>
      <c r="D108" s="195" t="str">
        <f>BaseDeCalcul!B114</f>
        <v>12.1</v>
      </c>
      <c r="E108" s="72" t="str">
        <f>Criteres!E108</f>
        <v>Chaque ensemble de pages dispose-t-il de deux systèmes de navigation différents, au moins (hors cas particuliers) ?</v>
      </c>
      <c r="F108" s="70" t="str">
        <f>Criteres!D108</f>
        <v>AA</v>
      </c>
      <c r="G108" s="196" t="str">
        <f>IF('P01'!$F108&gt;"",'P01'!$E108&amp;" "&amp;CHAR(10)&amp;'P01'!$F108,'P01'!$E108)</f>
        <v>C</v>
      </c>
      <c r="H108" s="196" t="str">
        <f>IF('P02'!$F108&gt;"",'P02'!$E108&amp;" "&amp;CHAR(10)&amp;'P02'!$F108,'P02'!$E108)</f>
        <v>C</v>
      </c>
      <c r="I108" s="196" t="str">
        <f>IF('P03'!$F108&gt;"",'P03'!$E108&amp;" "&amp;CHAR(10)&amp;'P03'!$F108,'P03'!$E108)</f>
        <v>C</v>
      </c>
      <c r="J108" s="196" t="str">
        <f>IF('P04'!$F108&gt;"",'P04'!$E108&amp;" "&amp;CHAR(10)&amp;'P04'!$F108,'P04'!$E108)</f>
        <v>C</v>
      </c>
      <c r="K108" s="196" t="str">
        <f>IF('P05'!$F108&gt;"",'P05'!$E108&amp;" "&amp;CHAR(10)&amp;'P05'!$F108,'P05'!$E108)</f>
        <v>C</v>
      </c>
      <c r="L108" s="196" t="str">
        <f>IF('P06'!$F108&gt;"",'P06'!$E108&amp;" "&amp;CHAR(10)&amp;'P06'!$F108,'P06'!$E108)</f>
        <v>C</v>
      </c>
      <c r="M108" s="196" t="str">
        <f>IF('P07'!$F108&gt;"",'P07'!$E108&amp;" "&amp;CHAR(10)&amp;'P07'!$F108,'P07'!$E108)</f>
        <v>C</v>
      </c>
      <c r="N108" s="196" t="str">
        <f>IF('P08'!$F108&gt;"",'P08'!$E108&amp;" "&amp;CHAR(10)&amp;'P08'!$F108,'P08'!$E108)</f>
        <v>C</v>
      </c>
      <c r="O108" s="196" t="str">
        <f>IF('P09'!$F108&gt;"",'P09'!$E108&amp;" "&amp;CHAR(10)&amp;'P09'!$F108,'P09'!$E108)</f>
        <v>C</v>
      </c>
      <c r="P108" s="196" t="str">
        <f>IF('P10'!$F108&gt;"",'P10'!$E108&amp;" "&amp;CHAR(10)&amp;'P10'!$F108,'P10'!$E108)</f>
        <v>C</v>
      </c>
      <c r="Q108" s="196" t="str">
        <f>IF('P11'!$F108&gt;"",'P11'!$E108&amp;" "&amp;CHAR(10)&amp;'P11'!$F108,'P11'!$E108)</f>
        <v>C</v>
      </c>
      <c r="R108" s="196" t="str">
        <f>IF('P12'!$F108&gt;"",'P12'!$E108&amp;" "&amp;CHAR(10)&amp;'P12'!$F108,'P12'!$E108)</f>
        <v>C</v>
      </c>
      <c r="S108" s="196" t="str">
        <f>IF('P13'!$F108&gt;"",'P13'!$E108&amp;" "&amp;CHAR(10)&amp;'P13'!$F108,'P13'!$E108)</f>
        <v>C</v>
      </c>
      <c r="T108" s="196" t="str">
        <f>IF('P14'!$F108&gt;"",'P14'!$E108&amp;" "&amp;CHAR(10)&amp;'P14'!$F108,'P14'!$E108)</f>
        <v>C</v>
      </c>
      <c r="U108" s="196" t="str">
        <f>IF('P15'!$F108&gt;"",'P15'!$E108&amp;" "&amp;CHAR(10)&amp;'P15'!$F108,'P15'!$E108)</f>
        <v>C</v>
      </c>
      <c r="V108" s="196" t="str">
        <f>IF('P16'!$F108&gt;"",'P16'!$E108&amp;" "&amp;CHAR(10)&amp;'P16'!$F108,'P16'!$E108)</f>
        <v>NT</v>
      </c>
      <c r="W108" s="196" t="str">
        <f>IF('P17'!$F108&gt;"",'P17'!$E108&amp;" "&amp;CHAR(10)&amp;'P17'!$F108,'P17'!$E108)</f>
        <v>NT</v>
      </c>
      <c r="X108" s="196" t="str">
        <f>IF('P18'!$F108&gt;"",'P18'!$E108&amp;" "&amp;CHAR(10)&amp;'P18'!$F108,'P18'!$E108)</f>
        <v>NT</v>
      </c>
      <c r="Y108" s="196" t="str">
        <f>IF('P19'!$F108&gt;"",'P19'!$E108&amp;" "&amp;CHAR(10)&amp;'P19'!$F108,'P19'!$E108)</f>
        <v>NT</v>
      </c>
      <c r="Z108" s="198" t="str">
        <f>IF('P20'!$F108&gt;"",'P20'!$E108&amp;" "&amp;CHAR(10)&amp;'P20'!$F108,'P20'!$E108)</f>
        <v>NT</v>
      </c>
      <c r="AA108" s="201" t="str">
        <f>BaseDeCalcul!AE114</f>
        <v>C</v>
      </c>
      <c r="AB108" s="193" t="str">
        <f t="shared" si="1"/>
        <v/>
      </c>
    </row>
    <row r="109" spans="1:28" ht="45" customHeight="1">
      <c r="A109">
        <v>12</v>
      </c>
      <c r="B109" s="71" t="str">
        <f>Criteres!B109</f>
        <v>Navigation</v>
      </c>
      <c r="C109" s="195">
        <f>BaseDeCalcul!AA115</f>
        <v>106</v>
      </c>
      <c r="D109" s="195" t="str">
        <f>BaseDeCalcul!B115</f>
        <v>12.2</v>
      </c>
      <c r="E109" s="72" t="str">
        <f>Criteres!E109</f>
        <v>Dans chaque ensemble de pages, le menu et les barres de navigation sont-ils toujours à la même place (hors cas particuliers) ?</v>
      </c>
      <c r="F109" s="70" t="str">
        <f>Criteres!D109</f>
        <v>AA</v>
      </c>
      <c r="G109" s="196" t="str">
        <f>IF('P01'!$F109&gt;"",'P01'!$E109&amp;" "&amp;CHAR(10)&amp;'P01'!$F109,'P01'!$E109)</f>
        <v>C</v>
      </c>
      <c r="H109" s="196" t="str">
        <f>IF('P02'!$F109&gt;"",'P02'!$E109&amp;" "&amp;CHAR(10)&amp;'P02'!$F109,'P02'!$E109)</f>
        <v>C</v>
      </c>
      <c r="I109" s="196" t="str">
        <f>IF('P03'!$F109&gt;"",'P03'!$E109&amp;" "&amp;CHAR(10)&amp;'P03'!$F109,'P03'!$E109)</f>
        <v>C</v>
      </c>
      <c r="J109" s="196" t="str">
        <f>IF('P04'!$F109&gt;"",'P04'!$E109&amp;" "&amp;CHAR(10)&amp;'P04'!$F109,'P04'!$E109)</f>
        <v>C</v>
      </c>
      <c r="K109" s="196" t="str">
        <f>IF('P05'!$F109&gt;"",'P05'!$E109&amp;" "&amp;CHAR(10)&amp;'P05'!$F109,'P05'!$E109)</f>
        <v>C</v>
      </c>
      <c r="L109" s="196" t="str">
        <f>IF('P06'!$F109&gt;"",'P06'!$E109&amp;" "&amp;CHAR(10)&amp;'P06'!$F109,'P06'!$E109)</f>
        <v>C</v>
      </c>
      <c r="M109" s="196" t="str">
        <f>IF('P07'!$F109&gt;"",'P07'!$E109&amp;" "&amp;CHAR(10)&amp;'P07'!$F109,'P07'!$E109)</f>
        <v>C</v>
      </c>
      <c r="N109" s="196" t="str">
        <f>IF('P08'!$F109&gt;"",'P08'!$E109&amp;" "&amp;CHAR(10)&amp;'P08'!$F109,'P08'!$E109)</f>
        <v>C</v>
      </c>
      <c r="O109" s="196" t="str">
        <f>IF('P09'!$F109&gt;"",'P09'!$E109&amp;" "&amp;CHAR(10)&amp;'P09'!$F109,'P09'!$E109)</f>
        <v>C</v>
      </c>
      <c r="P109" s="196" t="str">
        <f>IF('P10'!$F109&gt;"",'P10'!$E109&amp;" "&amp;CHAR(10)&amp;'P10'!$F109,'P10'!$E109)</f>
        <v>C</v>
      </c>
      <c r="Q109" s="196" t="str">
        <f>IF('P11'!$F109&gt;"",'P11'!$E109&amp;" "&amp;CHAR(10)&amp;'P11'!$F109,'P11'!$E109)</f>
        <v>C</v>
      </c>
      <c r="R109" s="196" t="str">
        <f>IF('P12'!$F109&gt;"",'P12'!$E109&amp;" "&amp;CHAR(10)&amp;'P12'!$F109,'P12'!$E109)</f>
        <v>C</v>
      </c>
      <c r="S109" s="196" t="str">
        <f>IF('P13'!$F109&gt;"",'P13'!$E109&amp;" "&amp;CHAR(10)&amp;'P13'!$F109,'P13'!$E109)</f>
        <v>C</v>
      </c>
      <c r="T109" s="196" t="str">
        <f>IF('P14'!$F109&gt;"",'P14'!$E109&amp;" "&amp;CHAR(10)&amp;'P14'!$F109,'P14'!$E109)</f>
        <v>C</v>
      </c>
      <c r="U109" s="196" t="str">
        <f>IF('P15'!$F109&gt;"",'P15'!$E109&amp;" "&amp;CHAR(10)&amp;'P15'!$F109,'P15'!$E109)</f>
        <v>C</v>
      </c>
      <c r="V109" s="196" t="str">
        <f>IF('P16'!$F109&gt;"",'P16'!$E109&amp;" "&amp;CHAR(10)&amp;'P16'!$F109,'P16'!$E109)</f>
        <v>NT</v>
      </c>
      <c r="W109" s="196" t="str">
        <f>IF('P17'!$F109&gt;"",'P17'!$E109&amp;" "&amp;CHAR(10)&amp;'P17'!$F109,'P17'!$E109)</f>
        <v>NT</v>
      </c>
      <c r="X109" s="196" t="str">
        <f>IF('P18'!$F109&gt;"",'P18'!$E109&amp;" "&amp;CHAR(10)&amp;'P18'!$F109,'P18'!$E109)</f>
        <v>NT</v>
      </c>
      <c r="Y109" s="196" t="str">
        <f>IF('P19'!$F109&gt;"",'P19'!$E109&amp;" "&amp;CHAR(10)&amp;'P19'!$F109,'P19'!$E109)</f>
        <v>NT</v>
      </c>
      <c r="Z109" s="198" t="str">
        <f>IF('P20'!$F109&gt;"",'P20'!$E109&amp;" "&amp;CHAR(10)&amp;'P20'!$F109,'P20'!$E109)</f>
        <v>NT</v>
      </c>
      <c r="AA109" s="201" t="str">
        <f>BaseDeCalcul!AE115</f>
        <v>C</v>
      </c>
      <c r="AB109" s="193" t="str">
        <f t="shared" si="1"/>
        <v/>
      </c>
    </row>
    <row r="110" spans="1:28" ht="45" customHeight="1">
      <c r="A110">
        <v>12</v>
      </c>
      <c r="B110" s="71" t="str">
        <f>Criteres!B110</f>
        <v>Navigation</v>
      </c>
      <c r="C110" s="195">
        <f>BaseDeCalcul!AA116</f>
        <v>107</v>
      </c>
      <c r="D110" s="195" t="str">
        <f>BaseDeCalcul!B116</f>
        <v>12.3</v>
      </c>
      <c r="E110" s="72" t="str">
        <f>Criteres!E110</f>
        <v>La page « plan du site » est-elle pertinente ?</v>
      </c>
      <c r="F110" s="70" t="str">
        <f>Criteres!D110</f>
        <v>AA</v>
      </c>
      <c r="G110" s="196" t="str">
        <f>IF('P01'!$F110&gt;"",'P01'!$E110&amp;" "&amp;CHAR(10)&amp;'P01'!$F110,'P01'!$E110)</f>
        <v>NA</v>
      </c>
      <c r="H110" s="196" t="str">
        <f>IF('P02'!$F110&gt;"",'P02'!$E110&amp;" "&amp;CHAR(10)&amp;'P02'!$F110,'P02'!$E110)</f>
        <v>NA</v>
      </c>
      <c r="I110" s="196" t="str">
        <f>IF('P03'!$F110&gt;"",'P03'!$E110&amp;" "&amp;CHAR(10)&amp;'P03'!$F110,'P03'!$E110)</f>
        <v>NA</v>
      </c>
      <c r="J110" s="196" t="str">
        <f>IF('P04'!$F110&gt;"",'P04'!$E110&amp;" "&amp;CHAR(10)&amp;'P04'!$F110,'P04'!$E110)</f>
        <v>C</v>
      </c>
      <c r="K110" s="196" t="str">
        <f>IF('P05'!$F110&gt;"",'P05'!$E110&amp;" "&amp;CHAR(10)&amp;'P05'!$F110,'P05'!$E110)</f>
        <v>NA</v>
      </c>
      <c r="L110" s="196" t="str">
        <f>IF('P06'!$F110&gt;"",'P06'!$E110&amp;" "&amp;CHAR(10)&amp;'P06'!$F110,'P06'!$E110)</f>
        <v>NA</v>
      </c>
      <c r="M110" s="196" t="str">
        <f>IF('P07'!$F110&gt;"",'P07'!$E110&amp;" "&amp;CHAR(10)&amp;'P07'!$F110,'P07'!$E110)</f>
        <v>NA</v>
      </c>
      <c r="N110" s="196" t="str">
        <f>IF('P08'!$F110&gt;"",'P08'!$E110&amp;" "&amp;CHAR(10)&amp;'P08'!$F110,'P08'!$E110)</f>
        <v>NA</v>
      </c>
      <c r="O110" s="196" t="str">
        <f>IF('P09'!$F110&gt;"",'P09'!$E110&amp;" "&amp;CHAR(10)&amp;'P09'!$F110,'P09'!$E110)</f>
        <v>NA</v>
      </c>
      <c r="P110" s="196" t="str">
        <f>IF('P10'!$F110&gt;"",'P10'!$E110&amp;" "&amp;CHAR(10)&amp;'P10'!$F110,'P10'!$E110)</f>
        <v>NA</v>
      </c>
      <c r="Q110" s="196" t="str">
        <f>IF('P11'!$F110&gt;"",'P11'!$E110&amp;" "&amp;CHAR(10)&amp;'P11'!$F110,'P11'!$E110)</f>
        <v>NA</v>
      </c>
      <c r="R110" s="196" t="str">
        <f>IF('P12'!$F110&gt;"",'P12'!$E110&amp;" "&amp;CHAR(10)&amp;'P12'!$F110,'P12'!$E110)</f>
        <v>NA</v>
      </c>
      <c r="S110" s="196" t="str">
        <f>IF('P13'!$F110&gt;"",'P13'!$E110&amp;" "&amp;CHAR(10)&amp;'P13'!$F110,'P13'!$E110)</f>
        <v>NA</v>
      </c>
      <c r="T110" s="196" t="str">
        <f>IF('P14'!$F110&gt;"",'P14'!$E110&amp;" "&amp;CHAR(10)&amp;'P14'!$F110,'P14'!$E110)</f>
        <v>NA</v>
      </c>
      <c r="U110" s="196" t="str">
        <f>IF('P15'!$F110&gt;"",'P15'!$E110&amp;" "&amp;CHAR(10)&amp;'P15'!$F110,'P15'!$E110)</f>
        <v>NA</v>
      </c>
      <c r="V110" s="196" t="str">
        <f>IF('P16'!$F110&gt;"",'P16'!$E110&amp;" "&amp;CHAR(10)&amp;'P16'!$F110,'P16'!$E110)</f>
        <v>NT</v>
      </c>
      <c r="W110" s="196" t="str">
        <f>IF('P17'!$F110&gt;"",'P17'!$E110&amp;" "&amp;CHAR(10)&amp;'P17'!$F110,'P17'!$E110)</f>
        <v>NT</v>
      </c>
      <c r="X110" s="196" t="str">
        <f>IF('P18'!$F110&gt;"",'P18'!$E110&amp;" "&amp;CHAR(10)&amp;'P18'!$F110,'P18'!$E110)</f>
        <v>NT</v>
      </c>
      <c r="Y110" s="196" t="str">
        <f>IF('P19'!$F110&gt;"",'P19'!$E110&amp;" "&amp;CHAR(10)&amp;'P19'!$F110,'P19'!$E110)</f>
        <v>NT</v>
      </c>
      <c r="Z110" s="198" t="str">
        <f>IF('P20'!$F110&gt;"",'P20'!$E110&amp;" "&amp;CHAR(10)&amp;'P20'!$F110,'P20'!$E110)</f>
        <v>NT</v>
      </c>
      <c r="AA110" s="201" t="str">
        <f>BaseDeCalcul!AE116</f>
        <v>C</v>
      </c>
      <c r="AB110" s="193" t="str">
        <f t="shared" si="1"/>
        <v/>
      </c>
    </row>
    <row r="111" spans="1:28" ht="45" customHeight="1">
      <c r="A111">
        <v>12</v>
      </c>
      <c r="B111" s="71" t="str">
        <f>Criteres!B111</f>
        <v>Navigation</v>
      </c>
      <c r="C111" s="195">
        <f>BaseDeCalcul!AA117</f>
        <v>108</v>
      </c>
      <c r="D111" s="195" t="str">
        <f>BaseDeCalcul!B117</f>
        <v>12.4</v>
      </c>
      <c r="E111" s="72" t="str">
        <f>Criteres!E111</f>
        <v>Dans chaque ensemble de pages, la page « plan du site » est-elle atteignable de manière identique ?</v>
      </c>
      <c r="F111" s="70" t="str">
        <f>Criteres!D111</f>
        <v>AA</v>
      </c>
      <c r="G111" s="196" t="str">
        <f>IF('P01'!$F111&gt;"",'P01'!$E111&amp;" "&amp;CHAR(10)&amp;'P01'!$F111,'P01'!$E111)</f>
        <v>C</v>
      </c>
      <c r="H111" s="196" t="str">
        <f>IF('P02'!$F111&gt;"",'P02'!$E111&amp;" "&amp;CHAR(10)&amp;'P02'!$F111,'P02'!$E111)</f>
        <v>C</v>
      </c>
      <c r="I111" s="196" t="str">
        <f>IF('P03'!$F111&gt;"",'P03'!$E111&amp;" "&amp;CHAR(10)&amp;'P03'!$F111,'P03'!$E111)</f>
        <v>C</v>
      </c>
      <c r="J111" s="196" t="str">
        <f>IF('P04'!$F111&gt;"",'P04'!$E111&amp;" "&amp;CHAR(10)&amp;'P04'!$F111,'P04'!$E111)</f>
        <v>C</v>
      </c>
      <c r="K111" s="196" t="str">
        <f>IF('P05'!$F111&gt;"",'P05'!$E111&amp;" "&amp;CHAR(10)&amp;'P05'!$F111,'P05'!$E111)</f>
        <v>C</v>
      </c>
      <c r="L111" s="196" t="str">
        <f>IF('P06'!$F111&gt;"",'P06'!$E111&amp;" "&amp;CHAR(10)&amp;'P06'!$F111,'P06'!$E111)</f>
        <v>C</v>
      </c>
      <c r="M111" s="196" t="str">
        <f>IF('P07'!$F111&gt;"",'P07'!$E111&amp;" "&amp;CHAR(10)&amp;'P07'!$F111,'P07'!$E111)</f>
        <v>C</v>
      </c>
      <c r="N111" s="196" t="str">
        <f>IF('P08'!$F111&gt;"",'P08'!$E111&amp;" "&amp;CHAR(10)&amp;'P08'!$F111,'P08'!$E111)</f>
        <v>C</v>
      </c>
      <c r="O111" s="196" t="str">
        <f>IF('P09'!$F111&gt;"",'P09'!$E111&amp;" "&amp;CHAR(10)&amp;'P09'!$F111,'P09'!$E111)</f>
        <v>C</v>
      </c>
      <c r="P111" s="196" t="str">
        <f>IF('P10'!$F111&gt;"",'P10'!$E111&amp;" "&amp;CHAR(10)&amp;'P10'!$F111,'P10'!$E111)</f>
        <v>C</v>
      </c>
      <c r="Q111" s="196" t="str">
        <f>IF('P11'!$F111&gt;"",'P11'!$E111&amp;" "&amp;CHAR(10)&amp;'P11'!$F111,'P11'!$E111)</f>
        <v>C</v>
      </c>
      <c r="R111" s="196" t="str">
        <f>IF('P12'!$F111&gt;"",'P12'!$E111&amp;" "&amp;CHAR(10)&amp;'P12'!$F111,'P12'!$E111)</f>
        <v>C</v>
      </c>
      <c r="S111" s="196" t="str">
        <f>IF('P13'!$F111&gt;"",'P13'!$E111&amp;" "&amp;CHAR(10)&amp;'P13'!$F111,'P13'!$E111)</f>
        <v>C</v>
      </c>
      <c r="T111" s="196" t="str">
        <f>IF('P14'!$F111&gt;"",'P14'!$E111&amp;" "&amp;CHAR(10)&amp;'P14'!$F111,'P14'!$E111)</f>
        <v>C</v>
      </c>
      <c r="U111" s="196" t="str">
        <f>IF('P15'!$F111&gt;"",'P15'!$E111&amp;" "&amp;CHAR(10)&amp;'P15'!$F111,'P15'!$E111)</f>
        <v>C</v>
      </c>
      <c r="V111" s="196" t="str">
        <f>IF('P16'!$F111&gt;"",'P16'!$E111&amp;" "&amp;CHAR(10)&amp;'P16'!$F111,'P16'!$E111)</f>
        <v>NT</v>
      </c>
      <c r="W111" s="196" t="str">
        <f>IF('P17'!$F111&gt;"",'P17'!$E111&amp;" "&amp;CHAR(10)&amp;'P17'!$F111,'P17'!$E111)</f>
        <v>NT</v>
      </c>
      <c r="X111" s="196" t="str">
        <f>IF('P18'!$F111&gt;"",'P18'!$E111&amp;" "&amp;CHAR(10)&amp;'P18'!$F111,'P18'!$E111)</f>
        <v>NT</v>
      </c>
      <c r="Y111" s="196" t="str">
        <f>IF('P19'!$F111&gt;"",'P19'!$E111&amp;" "&amp;CHAR(10)&amp;'P19'!$F111,'P19'!$E111)</f>
        <v>NT</v>
      </c>
      <c r="Z111" s="198" t="str">
        <f>IF('P20'!$F111&gt;"",'P20'!$E111&amp;" "&amp;CHAR(10)&amp;'P20'!$F111,'P20'!$E111)</f>
        <v>NT</v>
      </c>
      <c r="AA111" s="201" t="str">
        <f>BaseDeCalcul!AE117</f>
        <v>C</v>
      </c>
      <c r="AB111" s="193" t="str">
        <f t="shared" si="1"/>
        <v/>
      </c>
    </row>
    <row r="112" spans="1:28" ht="45" customHeight="1">
      <c r="A112">
        <v>12</v>
      </c>
      <c r="B112" s="71" t="str">
        <f>Criteres!B112</f>
        <v>Navigation</v>
      </c>
      <c r="C112" s="195">
        <f>BaseDeCalcul!AA118</f>
        <v>109</v>
      </c>
      <c r="D112" s="195" t="str">
        <f>BaseDeCalcul!B118</f>
        <v>12.5</v>
      </c>
      <c r="E112" s="72" t="str">
        <f>Criteres!E112</f>
        <v>Dans chaque ensemble de pages, le moteur de recherche est-il atteignable de manière identique ?</v>
      </c>
      <c r="F112" s="70" t="str">
        <f>Criteres!D112</f>
        <v>AA</v>
      </c>
      <c r="G112" s="196" t="str">
        <f>IF('P01'!$F112&gt;"",'P01'!$E112&amp;" "&amp;CHAR(10)&amp;'P01'!$F112,'P01'!$E112)</f>
        <v>C</v>
      </c>
      <c r="H112" s="196" t="str">
        <f>IF('P02'!$F112&gt;"",'P02'!$E112&amp;" "&amp;CHAR(10)&amp;'P02'!$F112,'P02'!$E112)</f>
        <v>C</v>
      </c>
      <c r="I112" s="196" t="str">
        <f>IF('P03'!$F112&gt;"",'P03'!$E112&amp;" "&amp;CHAR(10)&amp;'P03'!$F112,'P03'!$E112)</f>
        <v>C</v>
      </c>
      <c r="J112" s="196" t="str">
        <f>IF('P04'!$F112&gt;"",'P04'!$E112&amp;" "&amp;CHAR(10)&amp;'P04'!$F112,'P04'!$E112)</f>
        <v>C</v>
      </c>
      <c r="K112" s="196" t="str">
        <f>IF('P05'!$F112&gt;"",'P05'!$E112&amp;" "&amp;CHAR(10)&amp;'P05'!$F112,'P05'!$E112)</f>
        <v>C</v>
      </c>
      <c r="L112" s="196" t="str">
        <f>IF('P06'!$F112&gt;"",'P06'!$E112&amp;" "&amp;CHAR(10)&amp;'P06'!$F112,'P06'!$E112)</f>
        <v>C</v>
      </c>
      <c r="M112" s="196" t="str">
        <f>IF('P07'!$F112&gt;"",'P07'!$E112&amp;" "&amp;CHAR(10)&amp;'P07'!$F112,'P07'!$E112)</f>
        <v>C</v>
      </c>
      <c r="N112" s="196" t="str">
        <f>IF('P08'!$F112&gt;"",'P08'!$E112&amp;" "&amp;CHAR(10)&amp;'P08'!$F112,'P08'!$E112)</f>
        <v>C</v>
      </c>
      <c r="O112" s="196" t="str">
        <f>IF('P09'!$F112&gt;"",'P09'!$E112&amp;" "&amp;CHAR(10)&amp;'P09'!$F112,'P09'!$E112)</f>
        <v>C</v>
      </c>
      <c r="P112" s="196" t="str">
        <f>IF('P10'!$F112&gt;"",'P10'!$E112&amp;" "&amp;CHAR(10)&amp;'P10'!$F112,'P10'!$E112)</f>
        <v>C</v>
      </c>
      <c r="Q112" s="196" t="str">
        <f>IF('P11'!$F112&gt;"",'P11'!$E112&amp;" "&amp;CHAR(10)&amp;'P11'!$F112,'P11'!$E112)</f>
        <v>C</v>
      </c>
      <c r="R112" s="196" t="str">
        <f>IF('P12'!$F112&gt;"",'P12'!$E112&amp;" "&amp;CHAR(10)&amp;'P12'!$F112,'P12'!$E112)</f>
        <v>C</v>
      </c>
      <c r="S112" s="196" t="str">
        <f>IF('P13'!$F112&gt;"",'P13'!$E112&amp;" "&amp;CHAR(10)&amp;'P13'!$F112,'P13'!$E112)</f>
        <v>C</v>
      </c>
      <c r="T112" s="196" t="str">
        <f>IF('P14'!$F112&gt;"",'P14'!$E112&amp;" "&amp;CHAR(10)&amp;'P14'!$F112,'P14'!$E112)</f>
        <v>C</v>
      </c>
      <c r="U112" s="196" t="str">
        <f>IF('P15'!$F112&gt;"",'P15'!$E112&amp;" "&amp;CHAR(10)&amp;'P15'!$F112,'P15'!$E112)</f>
        <v>C</v>
      </c>
      <c r="V112" s="196" t="str">
        <f>IF('P16'!$F112&gt;"",'P16'!$E112&amp;" "&amp;CHAR(10)&amp;'P16'!$F112,'P16'!$E112)</f>
        <v>NT</v>
      </c>
      <c r="W112" s="196" t="str">
        <f>IF('P17'!$F112&gt;"",'P17'!$E112&amp;" "&amp;CHAR(10)&amp;'P17'!$F112,'P17'!$E112)</f>
        <v>NT</v>
      </c>
      <c r="X112" s="196" t="str">
        <f>IF('P18'!$F112&gt;"",'P18'!$E112&amp;" "&amp;CHAR(10)&amp;'P18'!$F112,'P18'!$E112)</f>
        <v>NT</v>
      </c>
      <c r="Y112" s="196" t="str">
        <f>IF('P19'!$F112&gt;"",'P19'!$E112&amp;" "&amp;CHAR(10)&amp;'P19'!$F112,'P19'!$E112)</f>
        <v>NT</v>
      </c>
      <c r="Z112" s="198" t="str">
        <f>IF('P20'!$F112&gt;"",'P20'!$E112&amp;" "&amp;CHAR(10)&amp;'P20'!$F112,'P20'!$E112)</f>
        <v>NT</v>
      </c>
      <c r="AA112" s="201" t="str">
        <f>BaseDeCalcul!AE118</f>
        <v>C</v>
      </c>
      <c r="AB112" s="193" t="str">
        <f t="shared" si="1"/>
        <v/>
      </c>
    </row>
    <row r="113" spans="1:28" ht="45" customHeight="1">
      <c r="A113">
        <v>12</v>
      </c>
      <c r="B113" s="71" t="str">
        <f>Criteres!B113</f>
        <v>Navigation</v>
      </c>
      <c r="C113" s="195">
        <f>BaseDeCalcul!AA119</f>
        <v>110</v>
      </c>
      <c r="D113" s="195" t="str">
        <f>BaseDeCalcul!B119</f>
        <v>12.6</v>
      </c>
      <c r="E113" s="72" t="str">
        <f>Criteres!E113</f>
        <v>Les zones de regroupement de contenus présentes dans plusieurs pages web (zones d'en-tête, de navigation principale, de contenu principal, de pied de page et de moteur de recherche) peuvent-elles être atteintes ou évitées ?</v>
      </c>
      <c r="F113" s="70" t="str">
        <f>Criteres!D113</f>
        <v>A</v>
      </c>
      <c r="G113" s="196" t="str">
        <f>IF('P01'!$F113&gt;"",'P01'!$E113&amp;" "&amp;CHAR(10)&amp;'P01'!$F113,'P01'!$E113)</f>
        <v>NC 
[1]</v>
      </c>
      <c r="H113" s="196" t="str">
        <f>IF('P02'!$F113&gt;"",'P02'!$E113&amp;" "&amp;CHAR(10)&amp;'P02'!$F113,'P02'!$E113)</f>
        <v>C 
[1]</v>
      </c>
      <c r="I113" s="196" t="str">
        <f>IF('P03'!$F113&gt;"",'P03'!$E113&amp;" "&amp;CHAR(10)&amp;'P03'!$F113,'P03'!$E113)</f>
        <v>C 
[1]</v>
      </c>
      <c r="J113" s="196" t="str">
        <f>IF('P04'!$F113&gt;"",'P04'!$E113&amp;" "&amp;CHAR(10)&amp;'P04'!$F113,'P04'!$E113)</f>
        <v>C 
[1]</v>
      </c>
      <c r="K113" s="196" t="str">
        <f>IF('P05'!$F113&gt;"",'P05'!$E113&amp;" "&amp;CHAR(10)&amp;'P05'!$F113,'P05'!$E113)</f>
        <v>C 
[1]</v>
      </c>
      <c r="L113" s="196" t="str">
        <f>IF('P06'!$F113&gt;"",'P06'!$E113&amp;" "&amp;CHAR(10)&amp;'P06'!$F113,'P06'!$E113)</f>
        <v>C 
[1]</v>
      </c>
      <c r="M113" s="196" t="str">
        <f>IF('P07'!$F113&gt;"",'P07'!$E113&amp;" "&amp;CHAR(10)&amp;'P07'!$F113,'P07'!$E113)</f>
        <v>C 
[1]</v>
      </c>
      <c r="N113" s="196" t="str">
        <f>IF('P08'!$F113&gt;"",'P08'!$E113&amp;" "&amp;CHAR(10)&amp;'P08'!$F113,'P08'!$E113)</f>
        <v>C 
[1]</v>
      </c>
      <c r="O113" s="196" t="str">
        <f>IF('P09'!$F113&gt;"",'P09'!$E113&amp;" "&amp;CHAR(10)&amp;'P09'!$F113,'P09'!$E113)</f>
        <v>C 
[1]</v>
      </c>
      <c r="P113" s="196" t="str">
        <f>IF('P10'!$F113&gt;"",'P10'!$E113&amp;" "&amp;CHAR(10)&amp;'P10'!$F113,'P10'!$E113)</f>
        <v>C 
[1]</v>
      </c>
      <c r="Q113" s="196" t="str">
        <f>IF('P11'!$F113&gt;"",'P11'!$E113&amp;" "&amp;CHAR(10)&amp;'P11'!$F113,'P11'!$E113)</f>
        <v>C 
[1]</v>
      </c>
      <c r="R113" s="196" t="str">
        <f>IF('P12'!$F113&gt;"",'P12'!$E113&amp;" "&amp;CHAR(10)&amp;'P12'!$F113,'P12'!$E113)</f>
        <v>C 
[1]</v>
      </c>
      <c r="S113" s="196" t="str">
        <f>IF('P13'!$F113&gt;"",'P13'!$E113&amp;" "&amp;CHAR(10)&amp;'P13'!$F113,'P13'!$E113)</f>
        <v>C 
[1]</v>
      </c>
      <c r="T113" s="196" t="str">
        <f>IF('P14'!$F113&gt;"",'P14'!$E113&amp;" "&amp;CHAR(10)&amp;'P14'!$F113,'P14'!$E113)</f>
        <v>C 
[1]</v>
      </c>
      <c r="U113" s="196" t="str">
        <f>IF('P15'!$F113&gt;"",'P15'!$E113&amp;" "&amp;CHAR(10)&amp;'P15'!$F113,'P15'!$E113)</f>
        <v>C 
[1]</v>
      </c>
      <c r="V113" s="196" t="str">
        <f>IF('P16'!$F113&gt;"",'P16'!$E113&amp;" "&amp;CHAR(10)&amp;'P16'!$F113,'P16'!$E113)</f>
        <v>NT</v>
      </c>
      <c r="W113" s="196" t="str">
        <f>IF('P17'!$F113&gt;"",'P17'!$E113&amp;" "&amp;CHAR(10)&amp;'P17'!$F113,'P17'!$E113)</f>
        <v>NT</v>
      </c>
      <c r="X113" s="196" t="str">
        <f>IF('P18'!$F113&gt;"",'P18'!$E113&amp;" "&amp;CHAR(10)&amp;'P18'!$F113,'P18'!$E113)</f>
        <v>NT</v>
      </c>
      <c r="Y113" s="196" t="str">
        <f>IF('P19'!$F113&gt;"",'P19'!$E113&amp;" "&amp;CHAR(10)&amp;'P19'!$F113,'P19'!$E113)</f>
        <v>NT</v>
      </c>
      <c r="Z113" s="198" t="str">
        <f>IF('P20'!$F113&gt;"",'P20'!$E113&amp;" "&amp;CHAR(10)&amp;'P20'!$F113,'P20'!$E113)</f>
        <v>NT</v>
      </c>
      <c r="AA113" s="201" t="str">
        <f>BaseDeCalcul!AE119</f>
        <v>NC</v>
      </c>
      <c r="AB113" s="193" t="str">
        <f t="shared" si="1"/>
        <v/>
      </c>
    </row>
    <row r="114" spans="1:28" ht="45" customHeight="1">
      <c r="A114">
        <v>12</v>
      </c>
      <c r="B114" s="71" t="str">
        <f>Criteres!B114</f>
        <v>Navigation</v>
      </c>
      <c r="C114" s="195">
        <f>BaseDeCalcul!AA120</f>
        <v>111</v>
      </c>
      <c r="D114" s="195" t="str">
        <f>BaseDeCalcul!B120</f>
        <v>12.7</v>
      </c>
      <c r="E114" s="72" t="str">
        <f>Criteres!E114</f>
        <v>Dans chaque page web, un lien d'évitement ou d'accès rapide à la zone de contenu principal est-il présent (hors cas particuliers) ?</v>
      </c>
      <c r="F114" s="70" t="str">
        <f>Criteres!D114</f>
        <v>A</v>
      </c>
      <c r="G114" s="196" t="str">
        <f>IF('P01'!$F114&gt;"",'P01'!$E114&amp;" "&amp;CHAR(10)&amp;'P01'!$F114,'P01'!$E114)</f>
        <v>C</v>
      </c>
      <c r="H114" s="196" t="str">
        <f>IF('P02'!$F114&gt;"",'P02'!$E114&amp;" "&amp;CHAR(10)&amp;'P02'!$F114,'P02'!$E114)</f>
        <v>C</v>
      </c>
      <c r="I114" s="196" t="str">
        <f>IF('P03'!$F114&gt;"",'P03'!$E114&amp;" "&amp;CHAR(10)&amp;'P03'!$F114,'P03'!$E114)</f>
        <v>C</v>
      </c>
      <c r="J114" s="196" t="str">
        <f>IF('P04'!$F114&gt;"",'P04'!$E114&amp;" "&amp;CHAR(10)&amp;'P04'!$F114,'P04'!$E114)</f>
        <v>C</v>
      </c>
      <c r="K114" s="196" t="str">
        <f>IF('P05'!$F114&gt;"",'P05'!$E114&amp;" "&amp;CHAR(10)&amp;'P05'!$F114,'P05'!$E114)</f>
        <v>C</v>
      </c>
      <c r="L114" s="196" t="str">
        <f>IF('P06'!$F114&gt;"",'P06'!$E114&amp;" "&amp;CHAR(10)&amp;'P06'!$F114,'P06'!$E114)</f>
        <v>C</v>
      </c>
      <c r="M114" s="196" t="str">
        <f>IF('P07'!$F114&gt;"",'P07'!$E114&amp;" "&amp;CHAR(10)&amp;'P07'!$F114,'P07'!$E114)</f>
        <v>C</v>
      </c>
      <c r="N114" s="196" t="str">
        <f>IF('P08'!$F114&gt;"",'P08'!$E114&amp;" "&amp;CHAR(10)&amp;'P08'!$F114,'P08'!$E114)</f>
        <v>C</v>
      </c>
      <c r="O114" s="196" t="str">
        <f>IF('P09'!$F114&gt;"",'P09'!$E114&amp;" "&amp;CHAR(10)&amp;'P09'!$F114,'P09'!$E114)</f>
        <v>C</v>
      </c>
      <c r="P114" s="196" t="str">
        <f>IF('P10'!$F114&gt;"",'P10'!$E114&amp;" "&amp;CHAR(10)&amp;'P10'!$F114,'P10'!$E114)</f>
        <v>C</v>
      </c>
      <c r="Q114" s="196" t="str">
        <f>IF('P11'!$F114&gt;"",'P11'!$E114&amp;" "&amp;CHAR(10)&amp;'P11'!$F114,'P11'!$E114)</f>
        <v>C</v>
      </c>
      <c r="R114" s="196" t="str">
        <f>IF('P12'!$F114&gt;"",'P12'!$E114&amp;" "&amp;CHAR(10)&amp;'P12'!$F114,'P12'!$E114)</f>
        <v>C</v>
      </c>
      <c r="S114" s="196" t="str">
        <f>IF('P13'!$F114&gt;"",'P13'!$E114&amp;" "&amp;CHAR(10)&amp;'P13'!$F114,'P13'!$E114)</f>
        <v>C</v>
      </c>
      <c r="T114" s="196" t="str">
        <f>IF('P14'!$F114&gt;"",'P14'!$E114&amp;" "&amp;CHAR(10)&amp;'P14'!$F114,'P14'!$E114)</f>
        <v>C</v>
      </c>
      <c r="U114" s="196" t="str">
        <f>IF('P15'!$F114&gt;"",'P15'!$E114&amp;" "&amp;CHAR(10)&amp;'P15'!$F114,'P15'!$E114)</f>
        <v>C</v>
      </c>
      <c r="V114" s="196" t="str">
        <f>IF('P16'!$F114&gt;"",'P16'!$E114&amp;" "&amp;CHAR(10)&amp;'P16'!$F114,'P16'!$E114)</f>
        <v>NT</v>
      </c>
      <c r="W114" s="196" t="str">
        <f>IF('P17'!$F114&gt;"",'P17'!$E114&amp;" "&amp;CHAR(10)&amp;'P17'!$F114,'P17'!$E114)</f>
        <v>NT</v>
      </c>
      <c r="X114" s="196" t="str">
        <f>IF('P18'!$F114&gt;"",'P18'!$E114&amp;" "&amp;CHAR(10)&amp;'P18'!$F114,'P18'!$E114)</f>
        <v>NT</v>
      </c>
      <c r="Y114" s="196" t="str">
        <f>IF('P19'!$F114&gt;"",'P19'!$E114&amp;" "&amp;CHAR(10)&amp;'P19'!$F114,'P19'!$E114)</f>
        <v>NT</v>
      </c>
      <c r="Z114" s="198" t="str">
        <f>IF('P20'!$F114&gt;"",'P20'!$E114&amp;" "&amp;CHAR(10)&amp;'P20'!$F114,'P20'!$E114)</f>
        <v>NT</v>
      </c>
      <c r="AA114" s="201" t="str">
        <f>BaseDeCalcul!AE120</f>
        <v>C</v>
      </c>
      <c r="AB114" s="193" t="str">
        <f t="shared" si="1"/>
        <v/>
      </c>
    </row>
    <row r="115" spans="1:28" ht="45" customHeight="1">
      <c r="A115">
        <v>12</v>
      </c>
      <c r="B115" s="71" t="str">
        <f>Criteres!B115</f>
        <v>Navigation</v>
      </c>
      <c r="C115" s="195">
        <f>BaseDeCalcul!AA121</f>
        <v>112</v>
      </c>
      <c r="D115" s="195" t="str">
        <f>BaseDeCalcul!B121</f>
        <v>12.8</v>
      </c>
      <c r="E115" s="72" t="str">
        <f>Criteres!E115</f>
        <v>Dans chaque page web, l'ordre de tabulation est-il cohérent ?</v>
      </c>
      <c r="F115" s="70" t="str">
        <f>Criteres!D115</f>
        <v>A</v>
      </c>
      <c r="G115" s="196" t="str">
        <f>IF('P01'!$F115&gt;"",'P01'!$E115&amp;" "&amp;CHAR(10)&amp;'P01'!$F115,'P01'!$E115)</f>
        <v>C</v>
      </c>
      <c r="H115" s="196" t="str">
        <f>IF('P02'!$F115&gt;"",'P02'!$E115&amp;" "&amp;CHAR(10)&amp;'P02'!$F115,'P02'!$E115)</f>
        <v>C</v>
      </c>
      <c r="I115" s="196" t="str">
        <f>IF('P03'!$F115&gt;"",'P03'!$E115&amp;" "&amp;CHAR(10)&amp;'P03'!$F115,'P03'!$E115)</f>
        <v>C</v>
      </c>
      <c r="J115" s="196" t="str">
        <f>IF('P04'!$F115&gt;"",'P04'!$E115&amp;" "&amp;CHAR(10)&amp;'P04'!$F115,'P04'!$E115)</f>
        <v>C</v>
      </c>
      <c r="K115" s="196" t="str">
        <f>IF('P05'!$F115&gt;"",'P05'!$E115&amp;" "&amp;CHAR(10)&amp;'P05'!$F115,'P05'!$E115)</f>
        <v>C</v>
      </c>
      <c r="L115" s="196" t="str">
        <f>IF('P06'!$F115&gt;"",'P06'!$E115&amp;" "&amp;CHAR(10)&amp;'P06'!$F115,'P06'!$E115)</f>
        <v>C</v>
      </c>
      <c r="M115" s="196" t="str">
        <f>IF('P07'!$F115&gt;"",'P07'!$E115&amp;" "&amp;CHAR(10)&amp;'P07'!$F115,'P07'!$E115)</f>
        <v>C</v>
      </c>
      <c r="N115" s="196" t="str">
        <f>IF('P08'!$F115&gt;"",'P08'!$E115&amp;" "&amp;CHAR(10)&amp;'P08'!$F115,'P08'!$E115)</f>
        <v>C</v>
      </c>
      <c r="O115" s="196" t="str">
        <f>IF('P09'!$F115&gt;"",'P09'!$E115&amp;" "&amp;CHAR(10)&amp;'P09'!$F115,'P09'!$E115)</f>
        <v>C</v>
      </c>
      <c r="P115" s="196" t="str">
        <f>IF('P10'!$F115&gt;"",'P10'!$E115&amp;" "&amp;CHAR(10)&amp;'P10'!$F115,'P10'!$E115)</f>
        <v>C</v>
      </c>
      <c r="Q115" s="196" t="str">
        <f>IF('P11'!$F115&gt;"",'P11'!$E115&amp;" "&amp;CHAR(10)&amp;'P11'!$F115,'P11'!$E115)</f>
        <v>C</v>
      </c>
      <c r="R115" s="196" t="str">
        <f>IF('P12'!$F115&gt;"",'P12'!$E115&amp;" "&amp;CHAR(10)&amp;'P12'!$F115,'P12'!$E115)</f>
        <v>C</v>
      </c>
      <c r="S115" s="196" t="str">
        <f>IF('P13'!$F115&gt;"",'P13'!$E115&amp;" "&amp;CHAR(10)&amp;'P13'!$F115,'P13'!$E115)</f>
        <v>C</v>
      </c>
      <c r="T115" s="196" t="str">
        <f>IF('P14'!$F115&gt;"",'P14'!$E115&amp;" "&amp;CHAR(10)&amp;'P14'!$F115,'P14'!$E115)</f>
        <v>C</v>
      </c>
      <c r="U115" s="196" t="str">
        <f>IF('P15'!$F115&gt;"",'P15'!$E115&amp;" "&amp;CHAR(10)&amp;'P15'!$F115,'P15'!$E115)</f>
        <v>C</v>
      </c>
      <c r="V115" s="196" t="str">
        <f>IF('P16'!$F115&gt;"",'P16'!$E115&amp;" "&amp;CHAR(10)&amp;'P16'!$F115,'P16'!$E115)</f>
        <v>NT</v>
      </c>
      <c r="W115" s="196" t="str">
        <f>IF('P17'!$F115&gt;"",'P17'!$E115&amp;" "&amp;CHAR(10)&amp;'P17'!$F115,'P17'!$E115)</f>
        <v>NT</v>
      </c>
      <c r="X115" s="196" t="str">
        <f>IF('P18'!$F115&gt;"",'P18'!$E115&amp;" "&amp;CHAR(10)&amp;'P18'!$F115,'P18'!$E115)</f>
        <v>NT</v>
      </c>
      <c r="Y115" s="196" t="str">
        <f>IF('P19'!$F115&gt;"",'P19'!$E115&amp;" "&amp;CHAR(10)&amp;'P19'!$F115,'P19'!$E115)</f>
        <v>NT</v>
      </c>
      <c r="Z115" s="198" t="str">
        <f>IF('P20'!$F115&gt;"",'P20'!$E115&amp;" "&amp;CHAR(10)&amp;'P20'!$F115,'P20'!$E115)</f>
        <v>NT</v>
      </c>
      <c r="AA115" s="201" t="str">
        <f>BaseDeCalcul!AE121</f>
        <v>C</v>
      </c>
      <c r="AB115" s="193" t="str">
        <f t="shared" si="1"/>
        <v/>
      </c>
    </row>
    <row r="116" spans="1:28" ht="45" customHeight="1">
      <c r="A116">
        <v>12</v>
      </c>
      <c r="B116" s="71" t="str">
        <f>Criteres!B116</f>
        <v>Navigation</v>
      </c>
      <c r="C116" s="195">
        <f>BaseDeCalcul!AA122</f>
        <v>113</v>
      </c>
      <c r="D116" s="195" t="str">
        <f>BaseDeCalcul!B122</f>
        <v>12.9</v>
      </c>
      <c r="E116" s="72" t="str">
        <f>Criteres!E116</f>
        <v>Dans chaque page web, la navigation ne doit pas contenir de piège au clavier. Cette règle est-elle respectée ?</v>
      </c>
      <c r="F116" s="70" t="str">
        <f>Criteres!D116</f>
        <v>A</v>
      </c>
      <c r="G116" s="196" t="str">
        <f>IF('P01'!$F116&gt;"",'P01'!$E116&amp;" "&amp;CHAR(10)&amp;'P01'!$F116,'P01'!$E116)</f>
        <v>C</v>
      </c>
      <c r="H116" s="196" t="str">
        <f>IF('P02'!$F116&gt;"",'P02'!$E116&amp;" "&amp;CHAR(10)&amp;'P02'!$F116,'P02'!$E116)</f>
        <v>C</v>
      </c>
      <c r="I116" s="196" t="str">
        <f>IF('P03'!$F116&gt;"",'P03'!$E116&amp;" "&amp;CHAR(10)&amp;'P03'!$F116,'P03'!$E116)</f>
        <v>C</v>
      </c>
      <c r="J116" s="196" t="str">
        <f>IF('P04'!$F116&gt;"",'P04'!$E116&amp;" "&amp;CHAR(10)&amp;'P04'!$F116,'P04'!$E116)</f>
        <v>C</v>
      </c>
      <c r="K116" s="196" t="str">
        <f>IF('P05'!$F116&gt;"",'P05'!$E116&amp;" "&amp;CHAR(10)&amp;'P05'!$F116,'P05'!$E116)</f>
        <v>C</v>
      </c>
      <c r="L116" s="196" t="str">
        <f>IF('P06'!$F116&gt;"",'P06'!$E116&amp;" "&amp;CHAR(10)&amp;'P06'!$F116,'P06'!$E116)</f>
        <v>C</v>
      </c>
      <c r="M116" s="196" t="str">
        <f>IF('P07'!$F116&gt;"",'P07'!$E116&amp;" "&amp;CHAR(10)&amp;'P07'!$F116,'P07'!$E116)</f>
        <v>C</v>
      </c>
      <c r="N116" s="196" t="str">
        <f>IF('P08'!$F116&gt;"",'P08'!$E116&amp;" "&amp;CHAR(10)&amp;'P08'!$F116,'P08'!$E116)</f>
        <v>C</v>
      </c>
      <c r="O116" s="196" t="str">
        <f>IF('P09'!$F116&gt;"",'P09'!$E116&amp;" "&amp;CHAR(10)&amp;'P09'!$F116,'P09'!$E116)</f>
        <v>C</v>
      </c>
      <c r="P116" s="196" t="str">
        <f>IF('P10'!$F116&gt;"",'P10'!$E116&amp;" "&amp;CHAR(10)&amp;'P10'!$F116,'P10'!$E116)</f>
        <v>C</v>
      </c>
      <c r="Q116" s="196" t="str">
        <f>IF('P11'!$F116&gt;"",'P11'!$E116&amp;" "&amp;CHAR(10)&amp;'P11'!$F116,'P11'!$E116)</f>
        <v>C</v>
      </c>
      <c r="R116" s="196" t="str">
        <f>IF('P12'!$F116&gt;"",'P12'!$E116&amp;" "&amp;CHAR(10)&amp;'P12'!$F116,'P12'!$E116)</f>
        <v>C</v>
      </c>
      <c r="S116" s="196" t="str">
        <f>IF('P13'!$F116&gt;"",'P13'!$E116&amp;" "&amp;CHAR(10)&amp;'P13'!$F116,'P13'!$E116)</f>
        <v>C</v>
      </c>
      <c r="T116" s="196" t="str">
        <f>IF('P14'!$F116&gt;"",'P14'!$E116&amp;" "&amp;CHAR(10)&amp;'P14'!$F116,'P14'!$E116)</f>
        <v>C</v>
      </c>
      <c r="U116" s="196" t="str">
        <f>IF('P15'!$F116&gt;"",'P15'!$E116&amp;" "&amp;CHAR(10)&amp;'P15'!$F116,'P15'!$E116)</f>
        <v>C</v>
      </c>
      <c r="V116" s="196" t="str">
        <f>IF('P16'!$F116&gt;"",'P16'!$E116&amp;" "&amp;CHAR(10)&amp;'P16'!$F116,'P16'!$E116)</f>
        <v>NT</v>
      </c>
      <c r="W116" s="196" t="str">
        <f>IF('P17'!$F116&gt;"",'P17'!$E116&amp;" "&amp;CHAR(10)&amp;'P17'!$F116,'P17'!$E116)</f>
        <v>NT</v>
      </c>
      <c r="X116" s="196" t="str">
        <f>IF('P18'!$F116&gt;"",'P18'!$E116&amp;" "&amp;CHAR(10)&amp;'P18'!$F116,'P18'!$E116)</f>
        <v>NT</v>
      </c>
      <c r="Y116" s="196" t="str">
        <f>IF('P19'!$F116&gt;"",'P19'!$E116&amp;" "&amp;CHAR(10)&amp;'P19'!$F116,'P19'!$E116)</f>
        <v>NT</v>
      </c>
      <c r="Z116" s="198" t="str">
        <f>IF('P20'!$F116&gt;"",'P20'!$E116&amp;" "&amp;CHAR(10)&amp;'P20'!$F116,'P20'!$E116)</f>
        <v>NT</v>
      </c>
      <c r="AA116" s="201" t="str">
        <f>BaseDeCalcul!AE122</f>
        <v>C</v>
      </c>
      <c r="AB116" s="193" t="str">
        <f t="shared" si="1"/>
        <v/>
      </c>
    </row>
    <row r="117" spans="1:28" ht="45" customHeight="1">
      <c r="A117">
        <v>12</v>
      </c>
      <c r="B117" s="71" t="str">
        <f>Criteres!B117</f>
        <v>Navigation</v>
      </c>
      <c r="C117" s="195">
        <f>BaseDeCalcul!AA123</f>
        <v>114</v>
      </c>
      <c r="D117" s="195" t="str">
        <f>BaseDeCalcul!B123</f>
        <v>12.10</v>
      </c>
      <c r="E117" s="72" t="str">
        <f>Criteres!E117</f>
        <v>Dans chaque page web, les raccourcis clavier n'utilisant qu'une seule touche (lettre minuscule ou majuscule, ponctuation, chiffre ou symbole) sont-ils contrôlables par l’utilisateur ?</v>
      </c>
      <c r="F117" s="70" t="str">
        <f>Criteres!D117</f>
        <v>A</v>
      </c>
      <c r="G117" s="196" t="str">
        <f>IF('P01'!$F117&gt;"",'P01'!$E117&amp;" "&amp;CHAR(10)&amp;'P01'!$F117,'P01'!$E117)</f>
        <v>NA</v>
      </c>
      <c r="H117" s="196" t="str">
        <f>IF('P02'!$F117&gt;"",'P02'!$E117&amp;" "&amp;CHAR(10)&amp;'P02'!$F117,'P02'!$E117)</f>
        <v>NA</v>
      </c>
      <c r="I117" s="196" t="str">
        <f>IF('P03'!$F117&gt;"",'P03'!$E117&amp;" "&amp;CHAR(10)&amp;'P03'!$F117,'P03'!$E117)</f>
        <v>NA</v>
      </c>
      <c r="J117" s="196" t="str">
        <f>IF('P04'!$F117&gt;"",'P04'!$E117&amp;" "&amp;CHAR(10)&amp;'P04'!$F117,'P04'!$E117)</f>
        <v>NA</v>
      </c>
      <c r="K117" s="196" t="str">
        <f>IF('P05'!$F117&gt;"",'P05'!$E117&amp;" "&amp;CHAR(10)&amp;'P05'!$F117,'P05'!$E117)</f>
        <v>NA</v>
      </c>
      <c r="L117" s="196" t="str">
        <f>IF('P06'!$F117&gt;"",'P06'!$E117&amp;" "&amp;CHAR(10)&amp;'P06'!$F117,'P06'!$E117)</f>
        <v>NA</v>
      </c>
      <c r="M117" s="196" t="str">
        <f>IF('P07'!$F117&gt;"",'P07'!$E117&amp;" "&amp;CHAR(10)&amp;'P07'!$F117,'P07'!$E117)</f>
        <v>NA</v>
      </c>
      <c r="N117" s="196" t="str">
        <f>IF('P08'!$F117&gt;"",'P08'!$E117&amp;" "&amp;CHAR(10)&amp;'P08'!$F117,'P08'!$E117)</f>
        <v>NA</v>
      </c>
      <c r="O117" s="196" t="str">
        <f>IF('P09'!$F117&gt;"",'P09'!$E117&amp;" "&amp;CHAR(10)&amp;'P09'!$F117,'P09'!$E117)</f>
        <v>NA</v>
      </c>
      <c r="P117" s="196" t="str">
        <f>IF('P10'!$F117&gt;"",'P10'!$E117&amp;" "&amp;CHAR(10)&amp;'P10'!$F117,'P10'!$E117)</f>
        <v>NA</v>
      </c>
      <c r="Q117" s="196" t="str">
        <f>IF('P11'!$F117&gt;"",'P11'!$E117&amp;" "&amp;CHAR(10)&amp;'P11'!$F117,'P11'!$E117)</f>
        <v>NA</v>
      </c>
      <c r="R117" s="196" t="str">
        <f>IF('P12'!$F117&gt;"",'P12'!$E117&amp;" "&amp;CHAR(10)&amp;'P12'!$F117,'P12'!$E117)</f>
        <v>NA</v>
      </c>
      <c r="S117" s="196" t="str">
        <f>IF('P13'!$F117&gt;"",'P13'!$E117&amp;" "&amp;CHAR(10)&amp;'P13'!$F117,'P13'!$E117)</f>
        <v>NA</v>
      </c>
      <c r="T117" s="196" t="str">
        <f>IF('P14'!$F117&gt;"",'P14'!$E117&amp;" "&amp;CHAR(10)&amp;'P14'!$F117,'P14'!$E117)</f>
        <v>NA</v>
      </c>
      <c r="U117" s="196" t="str">
        <f>IF('P15'!$F117&gt;"",'P15'!$E117&amp;" "&amp;CHAR(10)&amp;'P15'!$F117,'P15'!$E117)</f>
        <v>NA</v>
      </c>
      <c r="V117" s="196" t="str">
        <f>IF('P16'!$F117&gt;"",'P16'!$E117&amp;" "&amp;CHAR(10)&amp;'P16'!$F117,'P16'!$E117)</f>
        <v>NT</v>
      </c>
      <c r="W117" s="196" t="str">
        <f>IF('P17'!$F117&gt;"",'P17'!$E117&amp;" "&amp;CHAR(10)&amp;'P17'!$F117,'P17'!$E117)</f>
        <v>NT</v>
      </c>
      <c r="X117" s="196" t="str">
        <f>IF('P18'!$F117&gt;"",'P18'!$E117&amp;" "&amp;CHAR(10)&amp;'P18'!$F117,'P18'!$E117)</f>
        <v>NT</v>
      </c>
      <c r="Y117" s="196" t="str">
        <f>IF('P19'!$F117&gt;"",'P19'!$E117&amp;" "&amp;CHAR(10)&amp;'P19'!$F117,'P19'!$E117)</f>
        <v>NT</v>
      </c>
      <c r="Z117" s="198" t="str">
        <f>IF('P20'!$F117&gt;"",'P20'!$E117&amp;" "&amp;CHAR(10)&amp;'P20'!$F117,'P20'!$E117)</f>
        <v>NT</v>
      </c>
      <c r="AA117" s="201" t="str">
        <f>BaseDeCalcul!AE123</f>
        <v>NA</v>
      </c>
      <c r="AB117" s="193" t="str">
        <f t="shared" si="1"/>
        <v/>
      </c>
    </row>
    <row r="118" spans="1:28" ht="45" customHeight="1">
      <c r="A118">
        <v>12</v>
      </c>
      <c r="B118" s="71" t="str">
        <f>Criteres!B118</f>
        <v>Navigation</v>
      </c>
      <c r="C118" s="195">
        <f>BaseDeCalcul!AA124</f>
        <v>115</v>
      </c>
      <c r="D118" s="195" t="str">
        <f>BaseDeCalcul!B124</f>
        <v>12.11</v>
      </c>
      <c r="E118" s="72" t="str">
        <f>Criteres!E118</f>
        <v>Dans chaque page web, les contenus additionnels apparaissant au survol, à la prise de focus ou à l'activation d'un composant d'interface sont-ils, si nécessaire, atteignables au clavier ?</v>
      </c>
      <c r="F118" s="70" t="str">
        <f>Criteres!D118</f>
        <v>A</v>
      </c>
      <c r="G118" s="196" t="str">
        <f>IF('P01'!$F118&gt;"",'P01'!$E118&amp;" "&amp;CHAR(10)&amp;'P01'!$F118,'P01'!$E118)</f>
        <v>C</v>
      </c>
      <c r="H118" s="196" t="str">
        <f>IF('P02'!$F118&gt;"",'P02'!$E118&amp;" "&amp;CHAR(10)&amp;'P02'!$F118,'P02'!$E118)</f>
        <v>NA</v>
      </c>
      <c r="I118" s="196" t="str">
        <f>IF('P03'!$F118&gt;"",'P03'!$E118&amp;" "&amp;CHAR(10)&amp;'P03'!$F118,'P03'!$E118)</f>
        <v>NA</v>
      </c>
      <c r="J118" s="196" t="str">
        <f>IF('P04'!$F118&gt;"",'P04'!$E118&amp;" "&amp;CHAR(10)&amp;'P04'!$F118,'P04'!$E118)</f>
        <v>NA</v>
      </c>
      <c r="K118" s="196" t="str">
        <f>IF('P05'!$F118&gt;"",'P05'!$E118&amp;" "&amp;CHAR(10)&amp;'P05'!$F118,'P05'!$E118)</f>
        <v>C</v>
      </c>
      <c r="L118" s="196" t="str">
        <f>IF('P06'!$F118&gt;"",'P06'!$E118&amp;" "&amp;CHAR(10)&amp;'P06'!$F118,'P06'!$E118)</f>
        <v>C</v>
      </c>
      <c r="M118" s="196" t="str">
        <f>IF('P07'!$F118&gt;"",'P07'!$E118&amp;" "&amp;CHAR(10)&amp;'P07'!$F118,'P07'!$E118)</f>
        <v>NA</v>
      </c>
      <c r="N118" s="196" t="str">
        <f>IF('P08'!$F118&gt;"",'P08'!$E118&amp;" "&amp;CHAR(10)&amp;'P08'!$F118,'P08'!$E118)</f>
        <v>C</v>
      </c>
      <c r="O118" s="196" t="str">
        <f>IF('P09'!$F118&gt;"",'P09'!$E118&amp;" "&amp;CHAR(10)&amp;'P09'!$F118,'P09'!$E118)</f>
        <v>NA</v>
      </c>
      <c r="P118" s="196" t="str">
        <f>IF('P10'!$F118&gt;"",'P10'!$E118&amp;" "&amp;CHAR(10)&amp;'P10'!$F118,'P10'!$E118)</f>
        <v>NA</v>
      </c>
      <c r="Q118" s="196" t="str">
        <f>IF('P11'!$F118&gt;"",'P11'!$E118&amp;" "&amp;CHAR(10)&amp;'P11'!$F118,'P11'!$E118)</f>
        <v>C</v>
      </c>
      <c r="R118" s="196" t="str">
        <f>IF('P12'!$F118&gt;"",'P12'!$E118&amp;" "&amp;CHAR(10)&amp;'P12'!$F118,'P12'!$E118)</f>
        <v>NA</v>
      </c>
      <c r="S118" s="196" t="str">
        <f>IF('P13'!$F118&gt;"",'P13'!$E118&amp;" "&amp;CHAR(10)&amp;'P13'!$F118,'P13'!$E118)</f>
        <v>NA</v>
      </c>
      <c r="T118" s="196" t="str">
        <f>IF('P14'!$F118&gt;"",'P14'!$E118&amp;" "&amp;CHAR(10)&amp;'P14'!$F118,'P14'!$E118)</f>
        <v>NA</v>
      </c>
      <c r="U118" s="196" t="str">
        <f>IF('P15'!$F118&gt;"",'P15'!$E118&amp;" "&amp;CHAR(10)&amp;'P15'!$F118,'P15'!$E118)</f>
        <v>C</v>
      </c>
      <c r="V118" s="196" t="str">
        <f>IF('P16'!$F118&gt;"",'P16'!$E118&amp;" "&amp;CHAR(10)&amp;'P16'!$F118,'P16'!$E118)</f>
        <v>NT</v>
      </c>
      <c r="W118" s="196" t="str">
        <f>IF('P17'!$F118&gt;"",'P17'!$E118&amp;" "&amp;CHAR(10)&amp;'P17'!$F118,'P17'!$E118)</f>
        <v>NT</v>
      </c>
      <c r="X118" s="196" t="str">
        <f>IF('P18'!$F118&gt;"",'P18'!$E118&amp;" "&amp;CHAR(10)&amp;'P18'!$F118,'P18'!$E118)</f>
        <v>NT</v>
      </c>
      <c r="Y118" s="196" t="str">
        <f>IF('P19'!$F118&gt;"",'P19'!$E118&amp;" "&amp;CHAR(10)&amp;'P19'!$F118,'P19'!$E118)</f>
        <v>NT</v>
      </c>
      <c r="Z118" s="198" t="str">
        <f>IF('P20'!$F118&gt;"",'P20'!$E118&amp;" "&amp;CHAR(10)&amp;'P20'!$F118,'P20'!$E118)</f>
        <v>NT</v>
      </c>
      <c r="AA118" s="201" t="str">
        <f>BaseDeCalcul!AE124</f>
        <v>C</v>
      </c>
      <c r="AB118" s="193" t="str">
        <f t="shared" si="1"/>
        <v/>
      </c>
    </row>
    <row r="119" spans="1:28" ht="45" hidden="1" customHeight="1">
      <c r="A119">
        <v>12</v>
      </c>
      <c r="B119" s="71" t="str">
        <f>Criteres!B119</f>
        <v>Navigation</v>
      </c>
      <c r="C119" s="195">
        <f>BaseDeCalcul!AA125</f>
        <v>116</v>
      </c>
      <c r="D119" s="195" t="str">
        <f>BaseDeCalcul!B125</f>
        <v>12.12</v>
      </c>
      <c r="E119" s="72" t="str">
        <f>Criteres!E119</f>
        <v>Dans chaque page web, un fil d'Ariane est-il présent (hors cas particuliers) ?</v>
      </c>
      <c r="F119" s="70" t="str">
        <f>Criteres!D119</f>
        <v>AAA</v>
      </c>
      <c r="G119" s="196" t="str">
        <f>IF('P01'!$F119&gt;"",'P01'!$E119&amp;" "&amp;CHAR(10)&amp;'P01'!$F119,'P01'!$E119)</f>
        <v>NT</v>
      </c>
      <c r="H119" s="196" t="str">
        <f>IF('P02'!$F119&gt;"",'P02'!$E119&amp;" "&amp;CHAR(10)&amp;'P02'!$F119,'P02'!$E119)</f>
        <v>NT</v>
      </c>
      <c r="I119" s="196" t="str">
        <f>IF('P03'!$F119&gt;"",'P03'!$E119&amp;" "&amp;CHAR(10)&amp;'P03'!$F119,'P03'!$E119)</f>
        <v>NT</v>
      </c>
      <c r="J119" s="196" t="str">
        <f>IF('P04'!$F119&gt;"",'P04'!$E119&amp;" "&amp;CHAR(10)&amp;'P04'!$F119,'P04'!$E119)</f>
        <v>NT</v>
      </c>
      <c r="K119" s="196" t="str">
        <f>IF('P05'!$F119&gt;"",'P05'!$E119&amp;" "&amp;CHAR(10)&amp;'P05'!$F119,'P05'!$E119)</f>
        <v>NT</v>
      </c>
      <c r="L119" s="196" t="str">
        <f>IF('P06'!$F119&gt;"",'P06'!$E119&amp;" "&amp;CHAR(10)&amp;'P06'!$F119,'P06'!$E119)</f>
        <v>NT</v>
      </c>
      <c r="M119" s="196" t="str">
        <f>IF('P07'!$F119&gt;"",'P07'!$E119&amp;" "&amp;CHAR(10)&amp;'P07'!$F119,'P07'!$E119)</f>
        <v>NT</v>
      </c>
      <c r="N119" s="196" t="str">
        <f>IF('P08'!$F119&gt;"",'P08'!$E119&amp;" "&amp;CHAR(10)&amp;'P08'!$F119,'P08'!$E119)</f>
        <v>NT</v>
      </c>
      <c r="O119" s="196" t="str">
        <f>IF('P09'!$F119&gt;"",'P09'!$E119&amp;" "&amp;CHAR(10)&amp;'P09'!$F119,'P09'!$E119)</f>
        <v>NT</v>
      </c>
      <c r="P119" s="196" t="str">
        <f>IF('P10'!$F119&gt;"",'P10'!$E119&amp;" "&amp;CHAR(10)&amp;'P10'!$F119,'P10'!$E119)</f>
        <v>NT</v>
      </c>
      <c r="Q119" s="196" t="str">
        <f>IF('P11'!$F119&gt;"",'P11'!$E119&amp;" "&amp;CHAR(10)&amp;'P11'!$F119,'P11'!$E119)</f>
        <v>NT</v>
      </c>
      <c r="R119" s="196" t="str">
        <f>IF('P12'!$F119&gt;"",'P12'!$E119&amp;" "&amp;CHAR(10)&amp;'P12'!$F119,'P12'!$E119)</f>
        <v>NT</v>
      </c>
      <c r="S119" s="196" t="str">
        <f>IF('P13'!$F119&gt;"",'P13'!$E119&amp;" "&amp;CHAR(10)&amp;'P13'!$F119,'P13'!$E119)</f>
        <v>NT</v>
      </c>
      <c r="T119" s="196" t="str">
        <f>IF('P14'!$F119&gt;"",'P14'!$E119&amp;" "&amp;CHAR(10)&amp;'P14'!$F119,'P14'!$E119)</f>
        <v>NT</v>
      </c>
      <c r="U119" s="196" t="str">
        <f>IF('P15'!$F119&gt;"",'P15'!$E119&amp;" "&amp;CHAR(10)&amp;'P15'!$F119,'P15'!$E119)</f>
        <v>NT</v>
      </c>
      <c r="V119" s="196" t="str">
        <f>IF('P16'!$F119&gt;"",'P16'!$E119&amp;" "&amp;CHAR(10)&amp;'P16'!$F119,'P16'!$E119)</f>
        <v>NT</v>
      </c>
      <c r="W119" s="196" t="str">
        <f>IF('P17'!$F119&gt;"",'P17'!$E119&amp;" "&amp;CHAR(10)&amp;'P17'!$F119,'P17'!$E119)</f>
        <v>NT</v>
      </c>
      <c r="X119" s="196" t="str">
        <f>IF('P18'!$F119&gt;"",'P18'!$E119&amp;" "&amp;CHAR(10)&amp;'P18'!$F119,'P18'!$E119)</f>
        <v>NT</v>
      </c>
      <c r="Y119" s="196" t="str">
        <f>IF('P19'!$F119&gt;"",'P19'!$E119&amp;" "&amp;CHAR(10)&amp;'P19'!$F119,'P19'!$E119)</f>
        <v>NT</v>
      </c>
      <c r="Z119" s="198" t="str">
        <f>IF('P20'!$F119&gt;"",'P20'!$E119&amp;" "&amp;CHAR(10)&amp;'P20'!$F119,'P20'!$E119)</f>
        <v>NT</v>
      </c>
      <c r="AA119" s="201" t="str">
        <f>BaseDeCalcul!AE125</f>
        <v>NT</v>
      </c>
      <c r="AB119" s="193" t="str">
        <f t="shared" si="1"/>
        <v/>
      </c>
    </row>
    <row r="120" spans="1:28" ht="45" hidden="1" customHeight="1">
      <c r="A120">
        <v>12</v>
      </c>
      <c r="B120" s="71" t="str">
        <f>Criteres!B120</f>
        <v>Navigation</v>
      </c>
      <c r="C120" s="195">
        <f>BaseDeCalcul!AA126</f>
        <v>117</v>
      </c>
      <c r="D120" s="195" t="str">
        <f>BaseDeCalcul!B126</f>
        <v>12.13</v>
      </c>
      <c r="E120" s="72" t="str">
        <f>Criteres!E120</f>
        <v>Dans chaque page Web, le fil d'Ariane est-il pertinent ?</v>
      </c>
      <c r="F120" s="70" t="str">
        <f>Criteres!D120</f>
        <v>AAA</v>
      </c>
      <c r="G120" s="196" t="str">
        <f>IF('P01'!$F120&gt;"",'P01'!$E120&amp;" "&amp;CHAR(10)&amp;'P01'!$F120,'P01'!$E120)</f>
        <v>NT</v>
      </c>
      <c r="H120" s="196" t="str">
        <f>IF('P02'!$F120&gt;"",'P02'!$E120&amp;" "&amp;CHAR(10)&amp;'P02'!$F120,'P02'!$E120)</f>
        <v>NT</v>
      </c>
      <c r="I120" s="196" t="str">
        <f>IF('P03'!$F120&gt;"",'P03'!$E120&amp;" "&amp;CHAR(10)&amp;'P03'!$F120,'P03'!$E120)</f>
        <v>NT</v>
      </c>
      <c r="J120" s="196" t="str">
        <f>IF('P04'!$F120&gt;"",'P04'!$E120&amp;" "&amp;CHAR(10)&amp;'P04'!$F120,'P04'!$E120)</f>
        <v>NT</v>
      </c>
      <c r="K120" s="196" t="str">
        <f>IF('P05'!$F120&gt;"",'P05'!$E120&amp;" "&amp;CHAR(10)&amp;'P05'!$F120,'P05'!$E120)</f>
        <v>NT</v>
      </c>
      <c r="L120" s="196" t="str">
        <f>IF('P06'!$F120&gt;"",'P06'!$E120&amp;" "&amp;CHAR(10)&amp;'P06'!$F120,'P06'!$E120)</f>
        <v>NT</v>
      </c>
      <c r="M120" s="196" t="str">
        <f>IF('P07'!$F120&gt;"",'P07'!$E120&amp;" "&amp;CHAR(10)&amp;'P07'!$F120,'P07'!$E120)</f>
        <v>NT</v>
      </c>
      <c r="N120" s="196" t="str">
        <f>IF('P08'!$F120&gt;"",'P08'!$E120&amp;" "&amp;CHAR(10)&amp;'P08'!$F120,'P08'!$E120)</f>
        <v>NT</v>
      </c>
      <c r="O120" s="196" t="str">
        <f>IF('P09'!$F120&gt;"",'P09'!$E120&amp;" "&amp;CHAR(10)&amp;'P09'!$F120,'P09'!$E120)</f>
        <v>NT</v>
      </c>
      <c r="P120" s="196" t="str">
        <f>IF('P10'!$F120&gt;"",'P10'!$E120&amp;" "&amp;CHAR(10)&amp;'P10'!$F120,'P10'!$E120)</f>
        <v>NT</v>
      </c>
      <c r="Q120" s="196" t="str">
        <f>IF('P11'!$F120&gt;"",'P11'!$E120&amp;" "&amp;CHAR(10)&amp;'P11'!$F120,'P11'!$E120)</f>
        <v>NT</v>
      </c>
      <c r="R120" s="196" t="str">
        <f>IF('P12'!$F120&gt;"",'P12'!$E120&amp;" "&amp;CHAR(10)&amp;'P12'!$F120,'P12'!$E120)</f>
        <v>NT</v>
      </c>
      <c r="S120" s="196" t="str">
        <f>IF('P13'!$F120&gt;"",'P13'!$E120&amp;" "&amp;CHAR(10)&amp;'P13'!$F120,'P13'!$E120)</f>
        <v>NT</v>
      </c>
      <c r="T120" s="196" t="str">
        <f>IF('P14'!$F120&gt;"",'P14'!$E120&amp;" "&amp;CHAR(10)&amp;'P14'!$F120,'P14'!$E120)</f>
        <v>NT</v>
      </c>
      <c r="U120" s="196" t="str">
        <f>IF('P15'!$F120&gt;"",'P15'!$E120&amp;" "&amp;CHAR(10)&amp;'P15'!$F120,'P15'!$E120)</f>
        <v>NT</v>
      </c>
      <c r="V120" s="196" t="str">
        <f>IF('P16'!$F120&gt;"",'P16'!$E120&amp;" "&amp;CHAR(10)&amp;'P16'!$F120,'P16'!$E120)</f>
        <v>NT</v>
      </c>
      <c r="W120" s="196" t="str">
        <f>IF('P17'!$F120&gt;"",'P17'!$E120&amp;" "&amp;CHAR(10)&amp;'P17'!$F120,'P17'!$E120)</f>
        <v>NT</v>
      </c>
      <c r="X120" s="196" t="str">
        <f>IF('P18'!$F120&gt;"",'P18'!$E120&amp;" "&amp;CHAR(10)&amp;'P18'!$F120,'P18'!$E120)</f>
        <v>NT</v>
      </c>
      <c r="Y120" s="196" t="str">
        <f>IF('P19'!$F120&gt;"",'P19'!$E120&amp;" "&amp;CHAR(10)&amp;'P19'!$F120,'P19'!$E120)</f>
        <v>NT</v>
      </c>
      <c r="Z120" s="198" t="str">
        <f>IF('P20'!$F120&gt;"",'P20'!$E120&amp;" "&amp;CHAR(10)&amp;'P20'!$F120,'P20'!$E120)</f>
        <v>NT</v>
      </c>
      <c r="AA120" s="201" t="str">
        <f>BaseDeCalcul!AE126</f>
        <v>NT</v>
      </c>
      <c r="AB120" s="193" t="str">
        <f t="shared" si="1"/>
        <v/>
      </c>
    </row>
    <row r="121" spans="1:28" ht="45" hidden="1" customHeight="1">
      <c r="A121">
        <v>13</v>
      </c>
      <c r="B121" s="71" t="str">
        <f>Criteres!B121</f>
        <v>Navigation</v>
      </c>
      <c r="C121" s="195">
        <f>BaseDeCalcul!AA127</f>
        <v>118</v>
      </c>
      <c r="D121" s="195" t="str">
        <f>BaseDeCalcul!B127</f>
        <v>12.14</v>
      </c>
      <c r="E121" s="72" t="str">
        <f>Criteres!E121</f>
        <v>Dans chaque page Web, la page en cours de consultation est-elle indiquée dans le menu de navigation ?</v>
      </c>
      <c r="F121" s="70" t="str">
        <f>Criteres!D121</f>
        <v>AAA</v>
      </c>
      <c r="G121" s="196" t="str">
        <f>IF('P01'!$F121&gt;"",'P01'!$E121&amp;" "&amp;CHAR(10)&amp;'P01'!$F121,'P01'!$E121)</f>
        <v>NT</v>
      </c>
      <c r="H121" s="196" t="str">
        <f>IF('P02'!$F121&gt;"",'P02'!$E121&amp;" "&amp;CHAR(10)&amp;'P02'!$F121,'P02'!$E121)</f>
        <v>NT</v>
      </c>
      <c r="I121" s="196" t="str">
        <f>IF('P03'!$F121&gt;"",'P03'!$E121&amp;" "&amp;CHAR(10)&amp;'P03'!$F121,'P03'!$E121)</f>
        <v>NT</v>
      </c>
      <c r="J121" s="196" t="str">
        <f>IF('P04'!$F121&gt;"",'P04'!$E121&amp;" "&amp;CHAR(10)&amp;'P04'!$F121,'P04'!$E121)</f>
        <v>NT</v>
      </c>
      <c r="K121" s="196" t="str">
        <f>IF('P05'!$F121&gt;"",'P05'!$E121&amp;" "&amp;CHAR(10)&amp;'P05'!$F121,'P05'!$E121)</f>
        <v>NT</v>
      </c>
      <c r="L121" s="196" t="str">
        <f>IF('P06'!$F121&gt;"",'P06'!$E121&amp;" "&amp;CHAR(10)&amp;'P06'!$F121,'P06'!$E121)</f>
        <v>NT</v>
      </c>
      <c r="M121" s="196" t="str">
        <f>IF('P07'!$F121&gt;"",'P07'!$E121&amp;" "&amp;CHAR(10)&amp;'P07'!$F121,'P07'!$E121)</f>
        <v>NT</v>
      </c>
      <c r="N121" s="196" t="str">
        <f>IF('P08'!$F121&gt;"",'P08'!$E121&amp;" "&amp;CHAR(10)&amp;'P08'!$F121,'P08'!$E121)</f>
        <v>NT</v>
      </c>
      <c r="O121" s="196" t="str">
        <f>IF('P09'!$F121&gt;"",'P09'!$E121&amp;" "&amp;CHAR(10)&amp;'P09'!$F121,'P09'!$E121)</f>
        <v>NT</v>
      </c>
      <c r="P121" s="196" t="str">
        <f>IF('P10'!$F121&gt;"",'P10'!$E121&amp;" "&amp;CHAR(10)&amp;'P10'!$F121,'P10'!$E121)</f>
        <v>NT</v>
      </c>
      <c r="Q121" s="196" t="str">
        <f>IF('P11'!$F121&gt;"",'P11'!$E121&amp;" "&amp;CHAR(10)&amp;'P11'!$F121,'P11'!$E121)</f>
        <v>NT</v>
      </c>
      <c r="R121" s="196" t="str">
        <f>IF('P12'!$F121&gt;"",'P12'!$E121&amp;" "&amp;CHAR(10)&amp;'P12'!$F121,'P12'!$E121)</f>
        <v>NT</v>
      </c>
      <c r="S121" s="196" t="str">
        <f>IF('P13'!$F121&gt;"",'P13'!$E121&amp;" "&amp;CHAR(10)&amp;'P13'!$F121,'P13'!$E121)</f>
        <v>NT</v>
      </c>
      <c r="T121" s="196" t="str">
        <f>IF('P14'!$F121&gt;"",'P14'!$E121&amp;" "&amp;CHAR(10)&amp;'P14'!$F121,'P14'!$E121)</f>
        <v>NT</v>
      </c>
      <c r="U121" s="196" t="str">
        <f>IF('P15'!$F121&gt;"",'P15'!$E121&amp;" "&amp;CHAR(10)&amp;'P15'!$F121,'P15'!$E121)</f>
        <v>NT</v>
      </c>
      <c r="V121" s="196" t="str">
        <f>IF('P16'!$F121&gt;"",'P16'!$E121&amp;" "&amp;CHAR(10)&amp;'P16'!$F121,'P16'!$E121)</f>
        <v>NT</v>
      </c>
      <c r="W121" s="196" t="str">
        <f>IF('P17'!$F121&gt;"",'P17'!$E121&amp;" "&amp;CHAR(10)&amp;'P17'!$F121,'P17'!$E121)</f>
        <v>NT</v>
      </c>
      <c r="X121" s="196" t="str">
        <f>IF('P18'!$F121&gt;"",'P18'!$E121&amp;" "&amp;CHAR(10)&amp;'P18'!$F121,'P18'!$E121)</f>
        <v>NT</v>
      </c>
      <c r="Y121" s="196" t="str">
        <f>IF('P19'!$F121&gt;"",'P19'!$E121&amp;" "&amp;CHAR(10)&amp;'P19'!$F121,'P19'!$E121)</f>
        <v>NT</v>
      </c>
      <c r="Z121" s="198" t="str">
        <f>IF('P20'!$F121&gt;"",'P20'!$E121&amp;" "&amp;CHAR(10)&amp;'P20'!$F121,'P20'!$E121)</f>
        <v>NT</v>
      </c>
      <c r="AA121" s="201" t="str">
        <f>BaseDeCalcul!AE127</f>
        <v>NT</v>
      </c>
      <c r="AB121" s="193" t="str">
        <f t="shared" si="1"/>
        <v/>
      </c>
    </row>
    <row r="122" spans="1:28" ht="45" customHeight="1">
      <c r="A122">
        <v>13</v>
      </c>
      <c r="B122" s="71" t="str">
        <f>Criteres!B122</f>
        <v>Consultation</v>
      </c>
      <c r="C122" s="195">
        <f>BaseDeCalcul!AA128</f>
        <v>119</v>
      </c>
      <c r="D122" s="195" t="str">
        <f>BaseDeCalcul!B128</f>
        <v>13.1</v>
      </c>
      <c r="E122" s="72" t="str">
        <f>Criteres!E122</f>
        <v>Pour chaque page web, l'utilisateur a-t-il le contrôle de chaque limite de temps modifiant le contenu (hors cas particuliers) ?</v>
      </c>
      <c r="F122" s="70" t="str">
        <f>Criteres!D122</f>
        <v>A</v>
      </c>
      <c r="G122" s="196" t="str">
        <f>IF('P01'!$F122&gt;"",'P01'!$E122&amp;" "&amp;CHAR(10)&amp;'P01'!$F122,'P01'!$E122)</f>
        <v>NA</v>
      </c>
      <c r="H122" s="196" t="str">
        <f>IF('P02'!$F122&gt;"",'P02'!$E122&amp;" "&amp;CHAR(10)&amp;'P02'!$F122,'P02'!$E122)</f>
        <v>NA</v>
      </c>
      <c r="I122" s="196" t="str">
        <f>IF('P03'!$F122&gt;"",'P03'!$E122&amp;" "&amp;CHAR(10)&amp;'P03'!$F122,'P03'!$E122)</f>
        <v>NA</v>
      </c>
      <c r="J122" s="196" t="str">
        <f>IF('P04'!$F122&gt;"",'P04'!$E122&amp;" "&amp;CHAR(10)&amp;'P04'!$F122,'P04'!$E122)</f>
        <v>NA</v>
      </c>
      <c r="K122" s="196" t="str">
        <f>IF('P05'!$F122&gt;"",'P05'!$E122&amp;" "&amp;CHAR(10)&amp;'P05'!$F122,'P05'!$E122)</f>
        <v>NA</v>
      </c>
      <c r="L122" s="196" t="str">
        <f>IF('P06'!$F122&gt;"",'P06'!$E122&amp;" "&amp;CHAR(10)&amp;'P06'!$F122,'P06'!$E122)</f>
        <v>NA</v>
      </c>
      <c r="M122" s="196" t="str">
        <f>IF('P07'!$F122&gt;"",'P07'!$E122&amp;" "&amp;CHAR(10)&amp;'P07'!$F122,'P07'!$E122)</f>
        <v>NA</v>
      </c>
      <c r="N122" s="196" t="str">
        <f>IF('P08'!$F122&gt;"",'P08'!$E122&amp;" "&amp;CHAR(10)&amp;'P08'!$F122,'P08'!$E122)</f>
        <v>NA</v>
      </c>
      <c r="O122" s="196" t="str">
        <f>IF('P09'!$F122&gt;"",'P09'!$E122&amp;" "&amp;CHAR(10)&amp;'P09'!$F122,'P09'!$E122)</f>
        <v>NA</v>
      </c>
      <c r="P122" s="196" t="str">
        <f>IF('P10'!$F122&gt;"",'P10'!$E122&amp;" "&amp;CHAR(10)&amp;'P10'!$F122,'P10'!$E122)</f>
        <v>NA</v>
      </c>
      <c r="Q122" s="196" t="str">
        <f>IF('P11'!$F122&gt;"",'P11'!$E122&amp;" "&amp;CHAR(10)&amp;'P11'!$F122,'P11'!$E122)</f>
        <v>NA</v>
      </c>
      <c r="R122" s="196" t="str">
        <f>IF('P12'!$F122&gt;"",'P12'!$E122&amp;" "&amp;CHAR(10)&amp;'P12'!$F122,'P12'!$E122)</f>
        <v>NA</v>
      </c>
      <c r="S122" s="196" t="str">
        <f>IF('P13'!$F122&gt;"",'P13'!$E122&amp;" "&amp;CHAR(10)&amp;'P13'!$F122,'P13'!$E122)</f>
        <v>NA</v>
      </c>
      <c r="T122" s="196" t="str">
        <f>IF('P14'!$F122&gt;"",'P14'!$E122&amp;" "&amp;CHAR(10)&amp;'P14'!$F122,'P14'!$E122)</f>
        <v>NA</v>
      </c>
      <c r="U122" s="196" t="str">
        <f>IF('P15'!$F122&gt;"",'P15'!$E122&amp;" "&amp;CHAR(10)&amp;'P15'!$F122,'P15'!$E122)</f>
        <v>NA</v>
      </c>
      <c r="V122" s="196" t="str">
        <f>IF('P16'!$F122&gt;"",'P16'!$E122&amp;" "&amp;CHAR(10)&amp;'P16'!$F122,'P16'!$E122)</f>
        <v>NT</v>
      </c>
      <c r="W122" s="196" t="str">
        <f>IF('P17'!$F122&gt;"",'P17'!$E122&amp;" "&amp;CHAR(10)&amp;'P17'!$F122,'P17'!$E122)</f>
        <v>NT</v>
      </c>
      <c r="X122" s="196" t="str">
        <f>IF('P18'!$F122&gt;"",'P18'!$E122&amp;" "&amp;CHAR(10)&amp;'P18'!$F122,'P18'!$E122)</f>
        <v>NT</v>
      </c>
      <c r="Y122" s="196" t="str">
        <f>IF('P19'!$F122&gt;"",'P19'!$E122&amp;" "&amp;CHAR(10)&amp;'P19'!$F122,'P19'!$E122)</f>
        <v>NT</v>
      </c>
      <c r="Z122" s="198" t="str">
        <f>IF('P20'!$F122&gt;"",'P20'!$E122&amp;" "&amp;CHAR(10)&amp;'P20'!$F122,'P20'!$E122)</f>
        <v>NT</v>
      </c>
      <c r="AA122" s="201" t="str">
        <f>BaseDeCalcul!AE128</f>
        <v>NA</v>
      </c>
      <c r="AB122" s="193" t="str">
        <f t="shared" si="1"/>
        <v/>
      </c>
    </row>
    <row r="123" spans="1:28" ht="45" customHeight="1">
      <c r="A123">
        <v>13</v>
      </c>
      <c r="B123" s="71" t="str">
        <f>Criteres!B123</f>
        <v>Consultation</v>
      </c>
      <c r="C123" s="195">
        <f>BaseDeCalcul!AA129</f>
        <v>120</v>
      </c>
      <c r="D123" s="195" t="str">
        <f>BaseDeCalcul!B129</f>
        <v>13.2</v>
      </c>
      <c r="E123" s="72" t="str">
        <f>Criteres!E123</f>
        <v>Dans chaque page web, l'ouverture d'une nouvelle fenêtre ne doit pas être déclenchée sans action de l'utilisateur. Cette règle est-elle respectée ?</v>
      </c>
      <c r="F123" s="70" t="str">
        <f>Criteres!D123</f>
        <v>A</v>
      </c>
      <c r="G123" s="196" t="str">
        <f>IF('P01'!$F123&gt;"",'P01'!$E123&amp;" "&amp;CHAR(10)&amp;'P01'!$F123,'P01'!$E123)</f>
        <v>C</v>
      </c>
      <c r="H123" s="196" t="str">
        <f>IF('P02'!$F123&gt;"",'P02'!$E123&amp;" "&amp;CHAR(10)&amp;'P02'!$F123,'P02'!$E123)</f>
        <v>C</v>
      </c>
      <c r="I123" s="196" t="str">
        <f>IF('P03'!$F123&gt;"",'P03'!$E123&amp;" "&amp;CHAR(10)&amp;'P03'!$F123,'P03'!$E123)</f>
        <v>C</v>
      </c>
      <c r="J123" s="196" t="str">
        <f>IF('P04'!$F123&gt;"",'P04'!$E123&amp;" "&amp;CHAR(10)&amp;'P04'!$F123,'P04'!$E123)</f>
        <v>C</v>
      </c>
      <c r="K123" s="196" t="str">
        <f>IF('P05'!$F123&gt;"",'P05'!$E123&amp;" "&amp;CHAR(10)&amp;'P05'!$F123,'P05'!$E123)</f>
        <v>C</v>
      </c>
      <c r="L123" s="196" t="str">
        <f>IF('P06'!$F123&gt;"",'P06'!$E123&amp;" "&amp;CHAR(10)&amp;'P06'!$F123,'P06'!$E123)</f>
        <v>C</v>
      </c>
      <c r="M123" s="196" t="str">
        <f>IF('P07'!$F123&gt;"",'P07'!$E123&amp;" "&amp;CHAR(10)&amp;'P07'!$F123,'P07'!$E123)</f>
        <v>C</v>
      </c>
      <c r="N123" s="196" t="str">
        <f>IF('P08'!$F123&gt;"",'P08'!$E123&amp;" "&amp;CHAR(10)&amp;'P08'!$F123,'P08'!$E123)</f>
        <v>C</v>
      </c>
      <c r="O123" s="196" t="str">
        <f>IF('P09'!$F123&gt;"",'P09'!$E123&amp;" "&amp;CHAR(10)&amp;'P09'!$F123,'P09'!$E123)</f>
        <v>C</v>
      </c>
      <c r="P123" s="196" t="str">
        <f>IF('P10'!$F123&gt;"",'P10'!$E123&amp;" "&amp;CHAR(10)&amp;'P10'!$F123,'P10'!$E123)</f>
        <v>C</v>
      </c>
      <c r="Q123" s="196" t="str">
        <f>IF('P11'!$F123&gt;"",'P11'!$E123&amp;" "&amp;CHAR(10)&amp;'P11'!$F123,'P11'!$E123)</f>
        <v>C</v>
      </c>
      <c r="R123" s="196" t="str">
        <f>IF('P12'!$F123&gt;"",'P12'!$E123&amp;" "&amp;CHAR(10)&amp;'P12'!$F123,'P12'!$E123)</f>
        <v>C</v>
      </c>
      <c r="S123" s="196" t="str">
        <f>IF('P13'!$F123&gt;"",'P13'!$E123&amp;" "&amp;CHAR(10)&amp;'P13'!$F123,'P13'!$E123)</f>
        <v>C</v>
      </c>
      <c r="T123" s="196" t="str">
        <f>IF('P14'!$F123&gt;"",'P14'!$E123&amp;" "&amp;CHAR(10)&amp;'P14'!$F123,'P14'!$E123)</f>
        <v>C</v>
      </c>
      <c r="U123" s="196" t="str">
        <f>IF('P15'!$F123&gt;"",'P15'!$E123&amp;" "&amp;CHAR(10)&amp;'P15'!$F123,'P15'!$E123)</f>
        <v>C</v>
      </c>
      <c r="V123" s="196" t="str">
        <f>IF('P16'!$F123&gt;"",'P16'!$E123&amp;" "&amp;CHAR(10)&amp;'P16'!$F123,'P16'!$E123)</f>
        <v>NT</v>
      </c>
      <c r="W123" s="196" t="str">
        <f>IF('P17'!$F123&gt;"",'P17'!$E123&amp;" "&amp;CHAR(10)&amp;'P17'!$F123,'P17'!$E123)</f>
        <v>NT</v>
      </c>
      <c r="X123" s="196" t="str">
        <f>IF('P18'!$F123&gt;"",'P18'!$E123&amp;" "&amp;CHAR(10)&amp;'P18'!$F123,'P18'!$E123)</f>
        <v>NT</v>
      </c>
      <c r="Y123" s="196" t="str">
        <f>IF('P19'!$F123&gt;"",'P19'!$E123&amp;" "&amp;CHAR(10)&amp;'P19'!$F123,'P19'!$E123)</f>
        <v>NT</v>
      </c>
      <c r="Z123" s="198" t="str">
        <f>IF('P20'!$F123&gt;"",'P20'!$E123&amp;" "&amp;CHAR(10)&amp;'P20'!$F123,'P20'!$E123)</f>
        <v>NT</v>
      </c>
      <c r="AA123" s="201" t="str">
        <f>BaseDeCalcul!AE129</f>
        <v>C</v>
      </c>
      <c r="AB123" s="193" t="str">
        <f t="shared" si="1"/>
        <v/>
      </c>
    </row>
    <row r="124" spans="1:28" ht="45" customHeight="1">
      <c r="A124">
        <v>13</v>
      </c>
      <c r="B124" s="71" t="str">
        <f>Criteres!B124</f>
        <v>Consultation</v>
      </c>
      <c r="C124" s="195">
        <f>BaseDeCalcul!AA130</f>
        <v>121</v>
      </c>
      <c r="D124" s="195" t="str">
        <f>BaseDeCalcul!B130</f>
        <v>13.3</v>
      </c>
      <c r="E124" s="72" t="str">
        <f>Criteres!E124</f>
        <v>Dans chaque page web, chaque document bureautique en téléchargement possède-t-il, si nécessaire, une version accessible (hors cas particuliers) ?</v>
      </c>
      <c r="F124" s="70" t="str">
        <f>Criteres!D124</f>
        <v>A</v>
      </c>
      <c r="G124" s="196" t="str">
        <f>IF('P01'!$F124&gt;"",'P01'!$E124&amp;" "&amp;CHAR(10)&amp;'P01'!$F124,'P01'!$E124)</f>
        <v>NA</v>
      </c>
      <c r="H124" s="196" t="str">
        <f>IF('P02'!$F124&gt;"",'P02'!$E124&amp;" "&amp;CHAR(10)&amp;'P02'!$F124,'P02'!$E124)</f>
        <v>NA</v>
      </c>
      <c r="I124" s="196" t="str">
        <f>IF('P03'!$F124&gt;"",'P03'!$E124&amp;" "&amp;CHAR(10)&amp;'P03'!$F124,'P03'!$E124)</f>
        <v>NA</v>
      </c>
      <c r="J124" s="196" t="str">
        <f>IF('P04'!$F124&gt;"",'P04'!$E124&amp;" "&amp;CHAR(10)&amp;'P04'!$F124,'P04'!$E124)</f>
        <v>NA</v>
      </c>
      <c r="K124" s="196" t="str">
        <f>IF('P05'!$F124&gt;"",'P05'!$E124&amp;" "&amp;CHAR(10)&amp;'P05'!$F124,'P05'!$E124)</f>
        <v>NA</v>
      </c>
      <c r="L124" s="196" t="str">
        <f>IF('P06'!$F124&gt;"",'P06'!$E124&amp;" "&amp;CHAR(10)&amp;'P06'!$F124,'P06'!$E124)</f>
        <v>NA</v>
      </c>
      <c r="M124" s="196" t="str">
        <f>IF('P07'!$F124&gt;"",'P07'!$E124&amp;" "&amp;CHAR(10)&amp;'P07'!$F124,'P07'!$E124)</f>
        <v>NA</v>
      </c>
      <c r="N124" s="196" t="str">
        <f>IF('P08'!$F124&gt;"",'P08'!$E124&amp;" "&amp;CHAR(10)&amp;'P08'!$F124,'P08'!$E124)</f>
        <v>NA</v>
      </c>
      <c r="O124" s="196" t="str">
        <f>IF('P09'!$F124&gt;"",'P09'!$E124&amp;" "&amp;CHAR(10)&amp;'P09'!$F124,'P09'!$E124)</f>
        <v>NA</v>
      </c>
      <c r="P124" s="196" t="str">
        <f>IF('P10'!$F124&gt;"",'P10'!$E124&amp;" "&amp;CHAR(10)&amp;'P10'!$F124,'P10'!$E124)</f>
        <v>NA</v>
      </c>
      <c r="Q124" s="196" t="str">
        <f>IF('P11'!$F124&gt;"",'P11'!$E124&amp;" "&amp;CHAR(10)&amp;'P11'!$F124,'P11'!$E124)</f>
        <v>NA</v>
      </c>
      <c r="R124" s="196" t="str">
        <f>IF('P12'!$F124&gt;"",'P12'!$E124&amp;" "&amp;CHAR(10)&amp;'P12'!$F124,'P12'!$E124)</f>
        <v>NA</v>
      </c>
      <c r="S124" s="196" t="str">
        <f>IF('P13'!$F124&gt;"",'P13'!$E124&amp;" "&amp;CHAR(10)&amp;'P13'!$F124,'P13'!$E124)</f>
        <v>NA</v>
      </c>
      <c r="T124" s="196" t="str">
        <f>IF('P14'!$F124&gt;"",'P14'!$E124&amp;" "&amp;CHAR(10)&amp;'P14'!$F124,'P14'!$E124)</f>
        <v>NC</v>
      </c>
      <c r="U124" s="196" t="str">
        <f>IF('P15'!$F124&gt;"",'P15'!$E124&amp;" "&amp;CHAR(10)&amp;'P15'!$F124,'P15'!$E124)</f>
        <v>NA</v>
      </c>
      <c r="V124" s="196" t="str">
        <f>IF('P16'!$F124&gt;"",'P16'!$E124&amp;" "&amp;CHAR(10)&amp;'P16'!$F124,'P16'!$E124)</f>
        <v>NT</v>
      </c>
      <c r="W124" s="196" t="str">
        <f>IF('P17'!$F124&gt;"",'P17'!$E124&amp;" "&amp;CHAR(10)&amp;'P17'!$F124,'P17'!$E124)</f>
        <v>NT</v>
      </c>
      <c r="X124" s="196" t="str">
        <f>IF('P18'!$F124&gt;"",'P18'!$E124&amp;" "&amp;CHAR(10)&amp;'P18'!$F124,'P18'!$E124)</f>
        <v>NT</v>
      </c>
      <c r="Y124" s="196" t="str">
        <f>IF('P19'!$F124&gt;"",'P19'!$E124&amp;" "&amp;CHAR(10)&amp;'P19'!$F124,'P19'!$E124)</f>
        <v>NT</v>
      </c>
      <c r="Z124" s="198" t="str">
        <f>IF('P20'!$F124&gt;"",'P20'!$E124&amp;" "&amp;CHAR(10)&amp;'P20'!$F124,'P20'!$E124)</f>
        <v>NT</v>
      </c>
      <c r="AA124" s="201" t="str">
        <f>BaseDeCalcul!AE130</f>
        <v>NC</v>
      </c>
      <c r="AB124" s="193" t="str">
        <f t="shared" si="1"/>
        <v/>
      </c>
    </row>
    <row r="125" spans="1:28" ht="45" customHeight="1">
      <c r="A125">
        <v>13</v>
      </c>
      <c r="B125" s="71" t="str">
        <f>Criteres!B125</f>
        <v>Consultation</v>
      </c>
      <c r="C125" s="195">
        <f>BaseDeCalcul!AA131</f>
        <v>122</v>
      </c>
      <c r="D125" s="195" t="str">
        <f>BaseDeCalcul!B131</f>
        <v>13.4</v>
      </c>
      <c r="E125" s="72" t="str">
        <f>Criteres!E125</f>
        <v>Pour chaque document bureautique ayant une version accessible, cette version offre-t-elle la même information ?</v>
      </c>
      <c r="F125" s="70" t="str">
        <f>Criteres!D125</f>
        <v>A</v>
      </c>
      <c r="G125" s="196" t="str">
        <f>IF('P01'!$F125&gt;"",'P01'!$E125&amp;" "&amp;CHAR(10)&amp;'P01'!$F125,'P01'!$E125)</f>
        <v>NA</v>
      </c>
      <c r="H125" s="196" t="str">
        <f>IF('P02'!$F125&gt;"",'P02'!$E125&amp;" "&amp;CHAR(10)&amp;'P02'!$F125,'P02'!$E125)</f>
        <v>NA</v>
      </c>
      <c r="I125" s="196" t="str">
        <f>IF('P03'!$F125&gt;"",'P03'!$E125&amp;" "&amp;CHAR(10)&amp;'P03'!$F125,'P03'!$E125)</f>
        <v>NA</v>
      </c>
      <c r="J125" s="196" t="str">
        <f>IF('P04'!$F125&gt;"",'P04'!$E125&amp;" "&amp;CHAR(10)&amp;'P04'!$F125,'P04'!$E125)</f>
        <v>NA</v>
      </c>
      <c r="K125" s="196" t="str">
        <f>IF('P05'!$F125&gt;"",'P05'!$E125&amp;" "&amp;CHAR(10)&amp;'P05'!$F125,'P05'!$E125)</f>
        <v>NA</v>
      </c>
      <c r="L125" s="196" t="str">
        <f>IF('P06'!$F125&gt;"",'P06'!$E125&amp;" "&amp;CHAR(10)&amp;'P06'!$F125,'P06'!$E125)</f>
        <v>NA</v>
      </c>
      <c r="M125" s="196" t="str">
        <f>IF('P07'!$F125&gt;"",'P07'!$E125&amp;" "&amp;CHAR(10)&amp;'P07'!$F125,'P07'!$E125)</f>
        <v>NA</v>
      </c>
      <c r="N125" s="196" t="str">
        <f>IF('P08'!$F125&gt;"",'P08'!$E125&amp;" "&amp;CHAR(10)&amp;'P08'!$F125,'P08'!$E125)</f>
        <v>NA</v>
      </c>
      <c r="O125" s="196" t="str">
        <f>IF('P09'!$F125&gt;"",'P09'!$E125&amp;" "&amp;CHAR(10)&amp;'P09'!$F125,'P09'!$E125)</f>
        <v>NA</v>
      </c>
      <c r="P125" s="196" t="str">
        <f>IF('P10'!$F125&gt;"",'P10'!$E125&amp;" "&amp;CHAR(10)&amp;'P10'!$F125,'P10'!$E125)</f>
        <v>NA</v>
      </c>
      <c r="Q125" s="196" t="str">
        <f>IF('P11'!$F125&gt;"",'P11'!$E125&amp;" "&amp;CHAR(10)&amp;'P11'!$F125,'P11'!$E125)</f>
        <v>NA</v>
      </c>
      <c r="R125" s="196" t="str">
        <f>IF('P12'!$F125&gt;"",'P12'!$E125&amp;" "&amp;CHAR(10)&amp;'P12'!$F125,'P12'!$E125)</f>
        <v>NA</v>
      </c>
      <c r="S125" s="196" t="str">
        <f>IF('P13'!$F125&gt;"",'P13'!$E125&amp;" "&amp;CHAR(10)&amp;'P13'!$F125,'P13'!$E125)</f>
        <v>NA</v>
      </c>
      <c r="T125" s="196" t="str">
        <f>IF('P14'!$F125&gt;"",'P14'!$E125&amp;" "&amp;CHAR(10)&amp;'P14'!$F125,'P14'!$E125)</f>
        <v>NA</v>
      </c>
      <c r="U125" s="196" t="str">
        <f>IF('P15'!$F125&gt;"",'P15'!$E125&amp;" "&amp;CHAR(10)&amp;'P15'!$F125,'P15'!$E125)</f>
        <v>NA</v>
      </c>
      <c r="V125" s="196" t="str">
        <f>IF('P16'!$F125&gt;"",'P16'!$E125&amp;" "&amp;CHAR(10)&amp;'P16'!$F125,'P16'!$E125)</f>
        <v>NT</v>
      </c>
      <c r="W125" s="196" t="str">
        <f>IF('P17'!$F125&gt;"",'P17'!$E125&amp;" "&amp;CHAR(10)&amp;'P17'!$F125,'P17'!$E125)</f>
        <v>NT</v>
      </c>
      <c r="X125" s="196" t="str">
        <f>IF('P18'!$F125&gt;"",'P18'!$E125&amp;" "&amp;CHAR(10)&amp;'P18'!$F125,'P18'!$E125)</f>
        <v>NT</v>
      </c>
      <c r="Y125" s="196" t="str">
        <f>IF('P19'!$F125&gt;"",'P19'!$E125&amp;" "&amp;CHAR(10)&amp;'P19'!$F125,'P19'!$E125)</f>
        <v>NT</v>
      </c>
      <c r="Z125" s="198" t="str">
        <f>IF('P20'!$F125&gt;"",'P20'!$E125&amp;" "&amp;CHAR(10)&amp;'P20'!$F125,'P20'!$E125)</f>
        <v>NT</v>
      </c>
      <c r="AA125" s="201" t="str">
        <f>BaseDeCalcul!AE131</f>
        <v>NA</v>
      </c>
      <c r="AB125" s="193" t="str">
        <f t="shared" si="1"/>
        <v/>
      </c>
    </row>
    <row r="126" spans="1:28" ht="45" customHeight="1">
      <c r="A126">
        <v>13</v>
      </c>
      <c r="B126" s="71" t="str">
        <f>Criteres!B126</f>
        <v>Consultation</v>
      </c>
      <c r="C126" s="195">
        <f>BaseDeCalcul!AA132</f>
        <v>123</v>
      </c>
      <c r="D126" s="195" t="str">
        <f>BaseDeCalcul!B132</f>
        <v>13.5</v>
      </c>
      <c r="E126" s="72" t="str">
        <f>Criteres!E126</f>
        <v>Dans chaque page web, chaque contenu cryptique (art ASCII, émoticon, syntaxe cryptique) a-t-il une alternative ?</v>
      </c>
      <c r="F126" s="70" t="str">
        <f>Criteres!D126</f>
        <v>A</v>
      </c>
      <c r="G126" s="196" t="str">
        <f>IF('P01'!$F126&gt;"",'P01'!$E126&amp;" "&amp;CHAR(10)&amp;'P01'!$F126,'P01'!$E126)</f>
        <v>NA</v>
      </c>
      <c r="H126" s="196" t="str">
        <f>IF('P02'!$F126&gt;"",'P02'!$E126&amp;" "&amp;CHAR(10)&amp;'P02'!$F126,'P02'!$E126)</f>
        <v>NA</v>
      </c>
      <c r="I126" s="196" t="str">
        <f>IF('P03'!$F126&gt;"",'P03'!$E126&amp;" "&amp;CHAR(10)&amp;'P03'!$F126,'P03'!$E126)</f>
        <v>NA</v>
      </c>
      <c r="J126" s="196" t="str">
        <f>IF('P04'!$F126&gt;"",'P04'!$E126&amp;" "&amp;CHAR(10)&amp;'P04'!$F126,'P04'!$E126)</f>
        <v>NA</v>
      </c>
      <c r="K126" s="196" t="str">
        <f>IF('P05'!$F126&gt;"",'P05'!$E126&amp;" "&amp;CHAR(10)&amp;'P05'!$F126,'P05'!$E126)</f>
        <v>NA</v>
      </c>
      <c r="L126" s="196" t="str">
        <f>IF('P06'!$F126&gt;"",'P06'!$E126&amp;" "&amp;CHAR(10)&amp;'P06'!$F126,'P06'!$E126)</f>
        <v>NA</v>
      </c>
      <c r="M126" s="196" t="str">
        <f>IF('P07'!$F126&gt;"",'P07'!$E126&amp;" "&amp;CHAR(10)&amp;'P07'!$F126,'P07'!$E126)</f>
        <v>NA</v>
      </c>
      <c r="N126" s="196" t="str">
        <f>IF('P08'!$F126&gt;"",'P08'!$E126&amp;" "&amp;CHAR(10)&amp;'P08'!$F126,'P08'!$E126)</f>
        <v>NA</v>
      </c>
      <c r="O126" s="196" t="str">
        <f>IF('P09'!$F126&gt;"",'P09'!$E126&amp;" "&amp;CHAR(10)&amp;'P09'!$F126,'P09'!$E126)</f>
        <v>NA</v>
      </c>
      <c r="P126" s="196" t="str">
        <f>IF('P10'!$F126&gt;"",'P10'!$E126&amp;" "&amp;CHAR(10)&amp;'P10'!$F126,'P10'!$E126)</f>
        <v>NA</v>
      </c>
      <c r="Q126" s="196" t="str">
        <f>IF('P11'!$F126&gt;"",'P11'!$E126&amp;" "&amp;CHAR(10)&amp;'P11'!$F126,'P11'!$E126)</f>
        <v>NC</v>
      </c>
      <c r="R126" s="196" t="str">
        <f>IF('P12'!$F126&gt;"",'P12'!$E126&amp;" "&amp;CHAR(10)&amp;'P12'!$F126,'P12'!$E126)</f>
        <v>NA</v>
      </c>
      <c r="S126" s="196" t="str">
        <f>IF('P13'!$F126&gt;"",'P13'!$E126&amp;" "&amp;CHAR(10)&amp;'P13'!$F126,'P13'!$E126)</f>
        <v>NA</v>
      </c>
      <c r="T126" s="196" t="str">
        <f>IF('P14'!$F126&gt;"",'P14'!$E126&amp;" "&amp;CHAR(10)&amp;'P14'!$F126,'P14'!$E126)</f>
        <v>NA</v>
      </c>
      <c r="U126" s="196" t="str">
        <f>IF('P15'!$F126&gt;"",'P15'!$E126&amp;" "&amp;CHAR(10)&amp;'P15'!$F126,'P15'!$E126)</f>
        <v>NA</v>
      </c>
      <c r="V126" s="196" t="str">
        <f>IF('P16'!$F126&gt;"",'P16'!$E126&amp;" "&amp;CHAR(10)&amp;'P16'!$F126,'P16'!$E126)</f>
        <v>NT</v>
      </c>
      <c r="W126" s="196" t="str">
        <f>IF('P17'!$F126&gt;"",'P17'!$E126&amp;" "&amp;CHAR(10)&amp;'P17'!$F126,'P17'!$E126)</f>
        <v>NT</v>
      </c>
      <c r="X126" s="196" t="str">
        <f>IF('P18'!$F126&gt;"",'P18'!$E126&amp;" "&amp;CHAR(10)&amp;'P18'!$F126,'P18'!$E126)</f>
        <v>NT</v>
      </c>
      <c r="Y126" s="196" t="str">
        <f>IF('P19'!$F126&gt;"",'P19'!$E126&amp;" "&amp;CHAR(10)&amp;'P19'!$F126,'P19'!$E126)</f>
        <v>NT</v>
      </c>
      <c r="Z126" s="198" t="str">
        <f>IF('P20'!$F126&gt;"",'P20'!$E126&amp;" "&amp;CHAR(10)&amp;'P20'!$F126,'P20'!$E126)</f>
        <v>NT</v>
      </c>
      <c r="AA126" s="201" t="str">
        <f>BaseDeCalcul!AE132</f>
        <v>NC</v>
      </c>
      <c r="AB126" s="193" t="str">
        <f t="shared" si="1"/>
        <v/>
      </c>
    </row>
    <row r="127" spans="1:28" ht="45" customHeight="1">
      <c r="A127">
        <v>13</v>
      </c>
      <c r="B127" s="71" t="str">
        <f>Criteres!B127</f>
        <v>Consultation</v>
      </c>
      <c r="C127" s="195">
        <f>BaseDeCalcul!AA133</f>
        <v>124</v>
      </c>
      <c r="D127" s="195" t="str">
        <f>BaseDeCalcul!B133</f>
        <v>13.6</v>
      </c>
      <c r="E127" s="72" t="str">
        <f>Criteres!E127</f>
        <v>Dans chaque page web, pour chaque contenu cryptique (art ASCII, émoticon, syntaxe cryptique) ayant une alternative, cette alternative est-elle pertinente ?</v>
      </c>
      <c r="F127" s="70" t="str">
        <f>Criteres!D127</f>
        <v>A</v>
      </c>
      <c r="G127" s="196" t="str">
        <f>IF('P01'!$F127&gt;"",'P01'!$E127&amp;" "&amp;CHAR(10)&amp;'P01'!$F127,'P01'!$E127)</f>
        <v>NA</v>
      </c>
      <c r="H127" s="196" t="str">
        <f>IF('P02'!$F127&gt;"",'P02'!$E127&amp;" "&amp;CHAR(10)&amp;'P02'!$F127,'P02'!$E127)</f>
        <v>NA</v>
      </c>
      <c r="I127" s="196" t="str">
        <f>IF('P03'!$F127&gt;"",'P03'!$E127&amp;" "&amp;CHAR(10)&amp;'P03'!$F127,'P03'!$E127)</f>
        <v>NA</v>
      </c>
      <c r="J127" s="196" t="str">
        <f>IF('P04'!$F127&gt;"",'P04'!$E127&amp;" "&amp;CHAR(10)&amp;'P04'!$F127,'P04'!$E127)</f>
        <v>NA</v>
      </c>
      <c r="K127" s="196" t="str">
        <f>IF('P05'!$F127&gt;"",'P05'!$E127&amp;" "&amp;CHAR(10)&amp;'P05'!$F127,'P05'!$E127)</f>
        <v>NA</v>
      </c>
      <c r="L127" s="196" t="str">
        <f>IF('P06'!$F127&gt;"",'P06'!$E127&amp;" "&amp;CHAR(10)&amp;'P06'!$F127,'P06'!$E127)</f>
        <v>NA</v>
      </c>
      <c r="M127" s="196" t="str">
        <f>IF('P07'!$F127&gt;"",'P07'!$E127&amp;" "&amp;CHAR(10)&amp;'P07'!$F127,'P07'!$E127)</f>
        <v>NA</v>
      </c>
      <c r="N127" s="196" t="str">
        <f>IF('P08'!$F127&gt;"",'P08'!$E127&amp;" "&amp;CHAR(10)&amp;'P08'!$F127,'P08'!$E127)</f>
        <v>NA</v>
      </c>
      <c r="O127" s="196" t="str">
        <f>IF('P09'!$F127&gt;"",'P09'!$E127&amp;" "&amp;CHAR(10)&amp;'P09'!$F127,'P09'!$E127)</f>
        <v>NA</v>
      </c>
      <c r="P127" s="196" t="str">
        <f>IF('P10'!$F127&gt;"",'P10'!$E127&amp;" "&amp;CHAR(10)&amp;'P10'!$F127,'P10'!$E127)</f>
        <v>NA</v>
      </c>
      <c r="Q127" s="196" t="str">
        <f>IF('P11'!$F127&gt;"",'P11'!$E127&amp;" "&amp;CHAR(10)&amp;'P11'!$F127,'P11'!$E127)</f>
        <v>NA</v>
      </c>
      <c r="R127" s="196" t="str">
        <f>IF('P12'!$F127&gt;"",'P12'!$E127&amp;" "&amp;CHAR(10)&amp;'P12'!$F127,'P12'!$E127)</f>
        <v>NA</v>
      </c>
      <c r="S127" s="196" t="str">
        <f>IF('P13'!$F127&gt;"",'P13'!$E127&amp;" "&amp;CHAR(10)&amp;'P13'!$F127,'P13'!$E127)</f>
        <v>NA</v>
      </c>
      <c r="T127" s="196" t="str">
        <f>IF('P14'!$F127&gt;"",'P14'!$E127&amp;" "&amp;CHAR(10)&amp;'P14'!$F127,'P14'!$E127)</f>
        <v>NA</v>
      </c>
      <c r="U127" s="196" t="str">
        <f>IF('P15'!$F127&gt;"",'P15'!$E127&amp;" "&amp;CHAR(10)&amp;'P15'!$F127,'P15'!$E127)</f>
        <v>NA</v>
      </c>
      <c r="V127" s="196" t="str">
        <f>IF('P16'!$F127&gt;"",'P16'!$E127&amp;" "&amp;CHAR(10)&amp;'P16'!$F127,'P16'!$E127)</f>
        <v>NT</v>
      </c>
      <c r="W127" s="196" t="str">
        <f>IF('P17'!$F127&gt;"",'P17'!$E127&amp;" "&amp;CHAR(10)&amp;'P17'!$F127,'P17'!$E127)</f>
        <v>NT</v>
      </c>
      <c r="X127" s="196" t="str">
        <f>IF('P18'!$F127&gt;"",'P18'!$E127&amp;" "&amp;CHAR(10)&amp;'P18'!$F127,'P18'!$E127)</f>
        <v>NT</v>
      </c>
      <c r="Y127" s="196" t="str">
        <f>IF('P19'!$F127&gt;"",'P19'!$E127&amp;" "&amp;CHAR(10)&amp;'P19'!$F127,'P19'!$E127)</f>
        <v>NT</v>
      </c>
      <c r="Z127" s="198" t="str">
        <f>IF('P20'!$F127&gt;"",'P20'!$E127&amp;" "&amp;CHAR(10)&amp;'P20'!$F127,'P20'!$E127)</f>
        <v>NT</v>
      </c>
      <c r="AA127" s="201" t="str">
        <f>BaseDeCalcul!AE133</f>
        <v>NA</v>
      </c>
      <c r="AB127" s="193" t="str">
        <f t="shared" si="1"/>
        <v/>
      </c>
    </row>
    <row r="128" spans="1:28" ht="45" customHeight="1">
      <c r="A128">
        <v>13</v>
      </c>
      <c r="B128" s="71" t="str">
        <f>Criteres!B128</f>
        <v>Consultation</v>
      </c>
      <c r="C128" s="195">
        <f>BaseDeCalcul!AA134</f>
        <v>125</v>
      </c>
      <c r="D128" s="195" t="str">
        <f>BaseDeCalcul!B134</f>
        <v>13.7</v>
      </c>
      <c r="E128" s="72" t="str">
        <f>Criteres!E128</f>
        <v>Dans chaque page web, les changements brusques de luminosité ou les effets de flash sont-ils correctement utilisés ?</v>
      </c>
      <c r="F128" s="70" t="str">
        <f>Criteres!D128</f>
        <v>A</v>
      </c>
      <c r="G128" s="196" t="str">
        <f>IF('P01'!$F128&gt;"",'P01'!$E128&amp;" "&amp;CHAR(10)&amp;'P01'!$F128,'P01'!$E128)</f>
        <v>NA</v>
      </c>
      <c r="H128" s="196" t="str">
        <f>IF('P02'!$F128&gt;"",'P02'!$E128&amp;" "&amp;CHAR(10)&amp;'P02'!$F128,'P02'!$E128)</f>
        <v>NA</v>
      </c>
      <c r="I128" s="196" t="str">
        <f>IF('P03'!$F128&gt;"",'P03'!$E128&amp;" "&amp;CHAR(10)&amp;'P03'!$F128,'P03'!$E128)</f>
        <v>NA</v>
      </c>
      <c r="J128" s="196" t="str">
        <f>IF('P04'!$F128&gt;"",'P04'!$E128&amp;" "&amp;CHAR(10)&amp;'P04'!$F128,'P04'!$E128)</f>
        <v>NA</v>
      </c>
      <c r="K128" s="196" t="str">
        <f>IF('P05'!$F128&gt;"",'P05'!$E128&amp;" "&amp;CHAR(10)&amp;'P05'!$F128,'P05'!$E128)</f>
        <v>NA</v>
      </c>
      <c r="L128" s="196" t="str">
        <f>IF('P06'!$F128&gt;"",'P06'!$E128&amp;" "&amp;CHAR(10)&amp;'P06'!$F128,'P06'!$E128)</f>
        <v>NA</v>
      </c>
      <c r="M128" s="196" t="str">
        <f>IF('P07'!$F128&gt;"",'P07'!$E128&amp;" "&amp;CHAR(10)&amp;'P07'!$F128,'P07'!$E128)</f>
        <v>NA</v>
      </c>
      <c r="N128" s="196" t="str">
        <f>IF('P08'!$F128&gt;"",'P08'!$E128&amp;" "&amp;CHAR(10)&amp;'P08'!$F128,'P08'!$E128)</f>
        <v>NA</v>
      </c>
      <c r="O128" s="196" t="str">
        <f>IF('P09'!$F128&gt;"",'P09'!$E128&amp;" "&amp;CHAR(10)&amp;'P09'!$F128,'P09'!$E128)</f>
        <v>NA</v>
      </c>
      <c r="P128" s="196" t="str">
        <f>IF('P10'!$F128&gt;"",'P10'!$E128&amp;" "&amp;CHAR(10)&amp;'P10'!$F128,'P10'!$E128)</f>
        <v>NA</v>
      </c>
      <c r="Q128" s="196" t="str">
        <f>IF('P11'!$F128&gt;"",'P11'!$E128&amp;" "&amp;CHAR(10)&amp;'P11'!$F128,'P11'!$E128)</f>
        <v>NA</v>
      </c>
      <c r="R128" s="196" t="str">
        <f>IF('P12'!$F128&gt;"",'P12'!$E128&amp;" "&amp;CHAR(10)&amp;'P12'!$F128,'P12'!$E128)</f>
        <v>NA</v>
      </c>
      <c r="S128" s="196" t="str">
        <f>IF('P13'!$F128&gt;"",'P13'!$E128&amp;" "&amp;CHAR(10)&amp;'P13'!$F128,'P13'!$E128)</f>
        <v>NA</v>
      </c>
      <c r="T128" s="196" t="str">
        <f>IF('P14'!$F128&gt;"",'P14'!$E128&amp;" "&amp;CHAR(10)&amp;'P14'!$F128,'P14'!$E128)</f>
        <v>NA</v>
      </c>
      <c r="U128" s="196" t="str">
        <f>IF('P15'!$F128&gt;"",'P15'!$E128&amp;" "&amp;CHAR(10)&amp;'P15'!$F128,'P15'!$E128)</f>
        <v>NA</v>
      </c>
      <c r="V128" s="196" t="str">
        <f>IF('P16'!$F128&gt;"",'P16'!$E128&amp;" "&amp;CHAR(10)&amp;'P16'!$F128,'P16'!$E128)</f>
        <v>NT</v>
      </c>
      <c r="W128" s="196" t="str">
        <f>IF('P17'!$F128&gt;"",'P17'!$E128&amp;" "&amp;CHAR(10)&amp;'P17'!$F128,'P17'!$E128)</f>
        <v>NT</v>
      </c>
      <c r="X128" s="196" t="str">
        <f>IF('P18'!$F128&gt;"",'P18'!$E128&amp;" "&amp;CHAR(10)&amp;'P18'!$F128,'P18'!$E128)</f>
        <v>NT</v>
      </c>
      <c r="Y128" s="196" t="str">
        <f>IF('P19'!$F128&gt;"",'P19'!$E128&amp;" "&amp;CHAR(10)&amp;'P19'!$F128,'P19'!$E128)</f>
        <v>NT</v>
      </c>
      <c r="Z128" s="198" t="str">
        <f>IF('P20'!$F128&gt;"",'P20'!$E128&amp;" "&amp;CHAR(10)&amp;'P20'!$F128,'P20'!$E128)</f>
        <v>NT</v>
      </c>
      <c r="AA128" s="201" t="str">
        <f>BaseDeCalcul!AE134</f>
        <v>NA</v>
      </c>
      <c r="AB128" s="193" t="str">
        <f t="shared" si="1"/>
        <v/>
      </c>
    </row>
    <row r="129" spans="1:28" ht="45" customHeight="1">
      <c r="A129">
        <v>13</v>
      </c>
      <c r="B129" s="71" t="str">
        <f>Criteres!B129</f>
        <v>Consultation</v>
      </c>
      <c r="C129" s="195">
        <f>BaseDeCalcul!AA135</f>
        <v>126</v>
      </c>
      <c r="D129" s="195" t="str">
        <f>BaseDeCalcul!B135</f>
        <v>13.8</v>
      </c>
      <c r="E129" s="72" t="str">
        <f>Criteres!E129</f>
        <v>Dans chaque page web, chaque contenu en mouvement ou clignotant est-il contrôlable par l'utilisateur ?</v>
      </c>
      <c r="F129" s="70" t="str">
        <f>Criteres!D129</f>
        <v>A</v>
      </c>
      <c r="G129" s="196" t="str">
        <f>IF('P01'!$F129&gt;"",'P01'!$E129&amp;" "&amp;CHAR(10)&amp;'P01'!$F129,'P01'!$E129)</f>
        <v>NA</v>
      </c>
      <c r="H129" s="196" t="str">
        <f>IF('P02'!$F129&gt;"",'P02'!$E129&amp;" "&amp;CHAR(10)&amp;'P02'!$F129,'P02'!$E129)</f>
        <v>NA</v>
      </c>
      <c r="I129" s="196" t="str">
        <f>IF('P03'!$F129&gt;"",'P03'!$E129&amp;" "&amp;CHAR(10)&amp;'P03'!$F129,'P03'!$E129)</f>
        <v>NA</v>
      </c>
      <c r="J129" s="196" t="str">
        <f>IF('P04'!$F129&gt;"",'P04'!$E129&amp;" "&amp;CHAR(10)&amp;'P04'!$F129,'P04'!$E129)</f>
        <v>NA</v>
      </c>
      <c r="K129" s="196" t="str">
        <f>IF('P05'!$F129&gt;"",'P05'!$E129&amp;" "&amp;CHAR(10)&amp;'P05'!$F129,'P05'!$E129)</f>
        <v>NA</v>
      </c>
      <c r="L129" s="196" t="str">
        <f>IF('P06'!$F129&gt;"",'P06'!$E129&amp;" "&amp;CHAR(10)&amp;'P06'!$F129,'P06'!$E129)</f>
        <v>NA</v>
      </c>
      <c r="M129" s="196" t="str">
        <f>IF('P07'!$F129&gt;"",'P07'!$E129&amp;" "&amp;CHAR(10)&amp;'P07'!$F129,'P07'!$E129)</f>
        <v>NA</v>
      </c>
      <c r="N129" s="196" t="str">
        <f>IF('P08'!$F129&gt;"",'P08'!$E129&amp;" "&amp;CHAR(10)&amp;'P08'!$F129,'P08'!$E129)</f>
        <v>NA</v>
      </c>
      <c r="O129" s="196" t="str">
        <f>IF('P09'!$F129&gt;"",'P09'!$E129&amp;" "&amp;CHAR(10)&amp;'P09'!$F129,'P09'!$E129)</f>
        <v>NA</v>
      </c>
      <c r="P129" s="196" t="str">
        <f>IF('P10'!$F129&gt;"",'P10'!$E129&amp;" "&amp;CHAR(10)&amp;'P10'!$F129,'P10'!$E129)</f>
        <v>NA</v>
      </c>
      <c r="Q129" s="196" t="str">
        <f>IF('P11'!$F129&gt;"",'P11'!$E129&amp;" "&amp;CHAR(10)&amp;'P11'!$F129,'P11'!$E129)</f>
        <v>NA</v>
      </c>
      <c r="R129" s="196" t="str">
        <f>IF('P12'!$F129&gt;"",'P12'!$E129&amp;" "&amp;CHAR(10)&amp;'P12'!$F129,'P12'!$E129)</f>
        <v>NA</v>
      </c>
      <c r="S129" s="196" t="str">
        <f>IF('P13'!$F129&gt;"",'P13'!$E129&amp;" "&amp;CHAR(10)&amp;'P13'!$F129,'P13'!$E129)</f>
        <v>NA</v>
      </c>
      <c r="T129" s="196" t="str">
        <f>IF('P14'!$F129&gt;"",'P14'!$E129&amp;" "&amp;CHAR(10)&amp;'P14'!$F129,'P14'!$E129)</f>
        <v>NA</v>
      </c>
      <c r="U129" s="196" t="str">
        <f>IF('P15'!$F129&gt;"",'P15'!$E129&amp;" "&amp;CHAR(10)&amp;'P15'!$F129,'P15'!$E129)</f>
        <v>NA</v>
      </c>
      <c r="V129" s="196" t="str">
        <f>IF('P16'!$F129&gt;"",'P16'!$E129&amp;" "&amp;CHAR(10)&amp;'P16'!$F129,'P16'!$E129)</f>
        <v>NT</v>
      </c>
      <c r="W129" s="196" t="str">
        <f>IF('P17'!$F129&gt;"",'P17'!$E129&amp;" "&amp;CHAR(10)&amp;'P17'!$F129,'P17'!$E129)</f>
        <v>NT</v>
      </c>
      <c r="X129" s="196" t="str">
        <f>IF('P18'!$F129&gt;"",'P18'!$E129&amp;" "&amp;CHAR(10)&amp;'P18'!$F129,'P18'!$E129)</f>
        <v>NT</v>
      </c>
      <c r="Y129" s="196" t="str">
        <f>IF('P19'!$F129&gt;"",'P19'!$E129&amp;" "&amp;CHAR(10)&amp;'P19'!$F129,'P19'!$E129)</f>
        <v>NT</v>
      </c>
      <c r="Z129" s="198" t="str">
        <f>IF('P20'!$F129&gt;"",'P20'!$E129&amp;" "&amp;CHAR(10)&amp;'P20'!$F129,'P20'!$E129)</f>
        <v>NT</v>
      </c>
      <c r="AA129" s="201" t="str">
        <f>BaseDeCalcul!AE135</f>
        <v>NA</v>
      </c>
      <c r="AB129" s="193" t="str">
        <f t="shared" si="1"/>
        <v/>
      </c>
    </row>
    <row r="130" spans="1:28" ht="45" customHeight="1">
      <c r="A130">
        <v>13</v>
      </c>
      <c r="B130" s="71" t="str">
        <f>Criteres!B130</f>
        <v>Consultation</v>
      </c>
      <c r="C130" s="195">
        <f>BaseDeCalcul!AA136</f>
        <v>127</v>
      </c>
      <c r="D130" s="195" t="str">
        <f>BaseDeCalcul!B136</f>
        <v>13.9</v>
      </c>
      <c r="E130" s="72" t="str">
        <f>Criteres!E130</f>
        <v>Dans chaque page web, le contenu proposé est-il consultable quelle que soit l'orientation de l'écran (portrait ou paysage) (hors cas particuliers) ?</v>
      </c>
      <c r="F130" s="70" t="str">
        <f>Criteres!D130</f>
        <v>AA</v>
      </c>
      <c r="G130" s="196" t="str">
        <f>IF('P01'!$F130&gt;"",'P01'!$E130&amp;" "&amp;CHAR(10)&amp;'P01'!$F130,'P01'!$E130)</f>
        <v>C</v>
      </c>
      <c r="H130" s="196" t="str">
        <f>IF('P02'!$F130&gt;"",'P02'!$E130&amp;" "&amp;CHAR(10)&amp;'P02'!$F130,'P02'!$E130)</f>
        <v>C</v>
      </c>
      <c r="I130" s="196" t="str">
        <f>IF('P03'!$F130&gt;"",'P03'!$E130&amp;" "&amp;CHAR(10)&amp;'P03'!$F130,'P03'!$E130)</f>
        <v>C</v>
      </c>
      <c r="J130" s="196" t="str">
        <f>IF('P04'!$F130&gt;"",'P04'!$E130&amp;" "&amp;CHAR(10)&amp;'P04'!$F130,'P04'!$E130)</f>
        <v>C</v>
      </c>
      <c r="K130" s="196" t="str">
        <f>IF('P05'!$F130&gt;"",'P05'!$E130&amp;" "&amp;CHAR(10)&amp;'P05'!$F130,'P05'!$E130)</f>
        <v>C</v>
      </c>
      <c r="L130" s="196" t="str">
        <f>IF('P06'!$F130&gt;"",'P06'!$E130&amp;" "&amp;CHAR(10)&amp;'P06'!$F130,'P06'!$E130)</f>
        <v>C</v>
      </c>
      <c r="M130" s="196" t="str">
        <f>IF('P07'!$F130&gt;"",'P07'!$E130&amp;" "&amp;CHAR(10)&amp;'P07'!$F130,'P07'!$E130)</f>
        <v>C</v>
      </c>
      <c r="N130" s="196" t="str">
        <f>IF('P08'!$F130&gt;"",'P08'!$E130&amp;" "&amp;CHAR(10)&amp;'P08'!$F130,'P08'!$E130)</f>
        <v>C</v>
      </c>
      <c r="O130" s="196" t="str">
        <f>IF('P09'!$F130&gt;"",'P09'!$E130&amp;" "&amp;CHAR(10)&amp;'P09'!$F130,'P09'!$E130)</f>
        <v>C</v>
      </c>
      <c r="P130" s="196" t="str">
        <f>IF('P10'!$F130&gt;"",'P10'!$E130&amp;" "&amp;CHAR(10)&amp;'P10'!$F130,'P10'!$E130)</f>
        <v>C</v>
      </c>
      <c r="Q130" s="196" t="str">
        <f>IF('P11'!$F130&gt;"",'P11'!$E130&amp;" "&amp;CHAR(10)&amp;'P11'!$F130,'P11'!$E130)</f>
        <v>C</v>
      </c>
      <c r="R130" s="196" t="str">
        <f>IF('P12'!$F130&gt;"",'P12'!$E130&amp;" "&amp;CHAR(10)&amp;'P12'!$F130,'P12'!$E130)</f>
        <v>C</v>
      </c>
      <c r="S130" s="196" t="str">
        <f>IF('P13'!$F130&gt;"",'P13'!$E130&amp;" "&amp;CHAR(10)&amp;'P13'!$F130,'P13'!$E130)</f>
        <v>C</v>
      </c>
      <c r="T130" s="196" t="str">
        <f>IF('P14'!$F130&gt;"",'P14'!$E130&amp;" "&amp;CHAR(10)&amp;'P14'!$F130,'P14'!$E130)</f>
        <v>C</v>
      </c>
      <c r="U130" s="196" t="str">
        <f>IF('P15'!$F130&gt;"",'P15'!$E130&amp;" "&amp;CHAR(10)&amp;'P15'!$F130,'P15'!$E130)</f>
        <v>C</v>
      </c>
      <c r="V130" s="196" t="str">
        <f>IF('P16'!$F130&gt;"",'P16'!$E130&amp;" "&amp;CHAR(10)&amp;'P16'!$F130,'P16'!$E130)</f>
        <v>NT</v>
      </c>
      <c r="W130" s="196" t="str">
        <f>IF('P17'!$F130&gt;"",'P17'!$E130&amp;" "&amp;CHAR(10)&amp;'P17'!$F130,'P17'!$E130)</f>
        <v>NT</v>
      </c>
      <c r="X130" s="196" t="str">
        <f>IF('P18'!$F130&gt;"",'P18'!$E130&amp;" "&amp;CHAR(10)&amp;'P18'!$F130,'P18'!$E130)</f>
        <v>NT</v>
      </c>
      <c r="Y130" s="196" t="str">
        <f>IF('P19'!$F130&gt;"",'P19'!$E130&amp;" "&amp;CHAR(10)&amp;'P19'!$F130,'P19'!$E130)</f>
        <v>NT</v>
      </c>
      <c r="Z130" s="198" t="str">
        <f>IF('P20'!$F130&gt;"",'P20'!$E130&amp;" "&amp;CHAR(10)&amp;'P20'!$F130,'P20'!$E130)</f>
        <v>NT</v>
      </c>
      <c r="AA130" s="201" t="str">
        <f>BaseDeCalcul!AE136</f>
        <v>C</v>
      </c>
      <c r="AB130" s="193" t="str">
        <f t="shared" si="1"/>
        <v/>
      </c>
    </row>
    <row r="131" spans="1:28" ht="45" customHeight="1">
      <c r="A131">
        <v>13</v>
      </c>
      <c r="B131" s="71" t="str">
        <f>Criteres!B131</f>
        <v>Consultation</v>
      </c>
      <c r="C131" s="195">
        <f>BaseDeCalcul!AA137</f>
        <v>128</v>
      </c>
      <c r="D131" s="195" t="str">
        <f>BaseDeCalcul!B137</f>
        <v>13.10</v>
      </c>
      <c r="E131" s="72" t="str">
        <f>Criteres!E131</f>
        <v>Dans chaque page web, les fonctionnalités utilisables ou disponibles au moyen d'un geste complexe peuvent-elles être également disponibles au moyen d'un geste simple (hors cas particuliers) ?</v>
      </c>
      <c r="F131" s="70" t="str">
        <f>Criteres!D131</f>
        <v>A</v>
      </c>
      <c r="G131" s="196" t="str">
        <f>IF('P01'!$F131&gt;"",'P01'!$E131&amp;" "&amp;CHAR(10)&amp;'P01'!$F131,'P01'!$E131)</f>
        <v>NA</v>
      </c>
      <c r="H131" s="196" t="str">
        <f>IF('P02'!$F131&gt;"",'P02'!$E131&amp;" "&amp;CHAR(10)&amp;'P02'!$F131,'P02'!$E131)</f>
        <v>NA</v>
      </c>
      <c r="I131" s="196" t="str">
        <f>IF('P03'!$F131&gt;"",'P03'!$E131&amp;" "&amp;CHAR(10)&amp;'P03'!$F131,'P03'!$E131)</f>
        <v>NA</v>
      </c>
      <c r="J131" s="196" t="str">
        <f>IF('P04'!$F131&gt;"",'P04'!$E131&amp;" "&amp;CHAR(10)&amp;'P04'!$F131,'P04'!$E131)</f>
        <v>NA</v>
      </c>
      <c r="K131" s="196" t="str">
        <f>IF('P05'!$F131&gt;"",'P05'!$E131&amp;" "&amp;CHAR(10)&amp;'P05'!$F131,'P05'!$E131)</f>
        <v>NA</v>
      </c>
      <c r="L131" s="196" t="str">
        <f>IF('P06'!$F131&gt;"",'P06'!$E131&amp;" "&amp;CHAR(10)&amp;'P06'!$F131,'P06'!$E131)</f>
        <v>NA</v>
      </c>
      <c r="M131" s="196" t="str">
        <f>IF('P07'!$F131&gt;"",'P07'!$E131&amp;" "&amp;CHAR(10)&amp;'P07'!$F131,'P07'!$E131)</f>
        <v>NA</v>
      </c>
      <c r="N131" s="196" t="str">
        <f>IF('P08'!$F131&gt;"",'P08'!$E131&amp;" "&amp;CHAR(10)&amp;'P08'!$F131,'P08'!$E131)</f>
        <v>NA</v>
      </c>
      <c r="O131" s="196" t="str">
        <f>IF('P09'!$F131&gt;"",'P09'!$E131&amp;" "&amp;CHAR(10)&amp;'P09'!$F131,'P09'!$E131)</f>
        <v>NA</v>
      </c>
      <c r="P131" s="196" t="str">
        <f>IF('P10'!$F131&gt;"",'P10'!$E131&amp;" "&amp;CHAR(10)&amp;'P10'!$F131,'P10'!$E131)</f>
        <v>NA</v>
      </c>
      <c r="Q131" s="196" t="str">
        <f>IF('P11'!$F131&gt;"",'P11'!$E131&amp;" "&amp;CHAR(10)&amp;'P11'!$F131,'P11'!$E131)</f>
        <v>NA</v>
      </c>
      <c r="R131" s="196" t="str">
        <f>IF('P12'!$F131&gt;"",'P12'!$E131&amp;" "&amp;CHAR(10)&amp;'P12'!$F131,'P12'!$E131)</f>
        <v>NA</v>
      </c>
      <c r="S131" s="196" t="str">
        <f>IF('P13'!$F131&gt;"",'P13'!$E131&amp;" "&amp;CHAR(10)&amp;'P13'!$F131,'P13'!$E131)</f>
        <v>NA</v>
      </c>
      <c r="T131" s="196" t="str">
        <f>IF('P14'!$F131&gt;"",'P14'!$E131&amp;" "&amp;CHAR(10)&amp;'P14'!$F131,'P14'!$E131)</f>
        <v>NA</v>
      </c>
      <c r="U131" s="196" t="str">
        <f>IF('P15'!$F131&gt;"",'P15'!$E131&amp;" "&amp;CHAR(10)&amp;'P15'!$F131,'P15'!$E131)</f>
        <v>NA</v>
      </c>
      <c r="V131" s="196" t="str">
        <f>IF('P16'!$F131&gt;"",'P16'!$E131&amp;" "&amp;CHAR(10)&amp;'P16'!$F131,'P16'!$E131)</f>
        <v>NT</v>
      </c>
      <c r="W131" s="196" t="str">
        <f>IF('P17'!$F131&gt;"",'P17'!$E131&amp;" "&amp;CHAR(10)&amp;'P17'!$F131,'P17'!$E131)</f>
        <v>NT</v>
      </c>
      <c r="X131" s="196" t="str">
        <f>IF('P18'!$F131&gt;"",'P18'!$E131&amp;" "&amp;CHAR(10)&amp;'P18'!$F131,'P18'!$E131)</f>
        <v>NT</v>
      </c>
      <c r="Y131" s="196" t="str">
        <f>IF('P19'!$F131&gt;"",'P19'!$E131&amp;" "&amp;CHAR(10)&amp;'P19'!$F131,'P19'!$E131)</f>
        <v>NT</v>
      </c>
      <c r="Z131" s="198" t="str">
        <f>IF('P20'!$F131&gt;"",'P20'!$E131&amp;" "&amp;CHAR(10)&amp;'P20'!$F131,'P20'!$E131)</f>
        <v>NT</v>
      </c>
      <c r="AA131" s="201" t="str">
        <f>BaseDeCalcul!AE137</f>
        <v>NA</v>
      </c>
      <c r="AB131" s="193" t="str">
        <f t="shared" si="1"/>
        <v/>
      </c>
    </row>
    <row r="132" spans="1:28" ht="45" customHeight="1">
      <c r="A132">
        <v>13</v>
      </c>
      <c r="B132" s="71" t="str">
        <f>Criteres!B132</f>
        <v>Consultation</v>
      </c>
      <c r="C132" s="195">
        <f>BaseDeCalcul!AA138</f>
        <v>129</v>
      </c>
      <c r="D132" s="195" t="str">
        <f>BaseDeCalcul!B138</f>
        <v>13.11</v>
      </c>
      <c r="E132" s="72" t="str">
        <f>Criteres!E132</f>
        <v>Dans chaque page web, les actions déclenchées au moyen d'un dispositif de pointage sur un point unique de l'écran peuvent-elles faire l'objet d'une annulation (hors cas particuliers) ?</v>
      </c>
      <c r="F132" s="70" t="str">
        <f>Criteres!D132</f>
        <v>A</v>
      </c>
      <c r="G132" s="196" t="str">
        <f>IF('P01'!$F132&gt;"",'P01'!$E132&amp;" "&amp;CHAR(10)&amp;'P01'!$F132,'P01'!$E132)</f>
        <v>C</v>
      </c>
      <c r="H132" s="196" t="str">
        <f>IF('P02'!$F132&gt;"",'P02'!$E132&amp;" "&amp;CHAR(10)&amp;'P02'!$F132,'P02'!$E132)</f>
        <v>C</v>
      </c>
      <c r="I132" s="196" t="str">
        <f>IF('P03'!$F132&gt;"",'P03'!$E132&amp;" "&amp;CHAR(10)&amp;'P03'!$F132,'P03'!$E132)</f>
        <v>C</v>
      </c>
      <c r="J132" s="196" t="str">
        <f>IF('P04'!$F132&gt;"",'P04'!$E132&amp;" "&amp;CHAR(10)&amp;'P04'!$F132,'P04'!$E132)</f>
        <v>C</v>
      </c>
      <c r="K132" s="196" t="str">
        <f>IF('P05'!$F132&gt;"",'P05'!$E132&amp;" "&amp;CHAR(10)&amp;'P05'!$F132,'P05'!$E132)</f>
        <v>C</v>
      </c>
      <c r="L132" s="196" t="str">
        <f>IF('P06'!$F132&gt;"",'P06'!$E132&amp;" "&amp;CHAR(10)&amp;'P06'!$F132,'P06'!$E132)</f>
        <v>C</v>
      </c>
      <c r="M132" s="196" t="str">
        <f>IF('P07'!$F132&gt;"",'P07'!$E132&amp;" "&amp;CHAR(10)&amp;'P07'!$F132,'P07'!$E132)</f>
        <v>C</v>
      </c>
      <c r="N132" s="196" t="str">
        <f>IF('P08'!$F132&gt;"",'P08'!$E132&amp;" "&amp;CHAR(10)&amp;'P08'!$F132,'P08'!$E132)</f>
        <v>C</v>
      </c>
      <c r="O132" s="196" t="str">
        <f>IF('P09'!$F132&gt;"",'P09'!$E132&amp;" "&amp;CHAR(10)&amp;'P09'!$F132,'P09'!$E132)</f>
        <v>C</v>
      </c>
      <c r="P132" s="196" t="str">
        <f>IF('P10'!$F132&gt;"",'P10'!$E132&amp;" "&amp;CHAR(10)&amp;'P10'!$F132,'P10'!$E132)</f>
        <v>C</v>
      </c>
      <c r="Q132" s="196" t="str">
        <f>IF('P11'!$F132&gt;"",'P11'!$E132&amp;" "&amp;CHAR(10)&amp;'P11'!$F132,'P11'!$E132)</f>
        <v>C</v>
      </c>
      <c r="R132" s="196" t="str">
        <f>IF('P12'!$F132&gt;"",'P12'!$E132&amp;" "&amp;CHAR(10)&amp;'P12'!$F132,'P12'!$E132)</f>
        <v>C</v>
      </c>
      <c r="S132" s="196" t="str">
        <f>IF('P13'!$F132&gt;"",'P13'!$E132&amp;" "&amp;CHAR(10)&amp;'P13'!$F132,'P13'!$E132)</f>
        <v>C</v>
      </c>
      <c r="T132" s="196" t="str">
        <f>IF('P14'!$F132&gt;"",'P14'!$E132&amp;" "&amp;CHAR(10)&amp;'P14'!$F132,'P14'!$E132)</f>
        <v>C</v>
      </c>
      <c r="U132" s="196" t="str">
        <f>IF('P15'!$F132&gt;"",'P15'!$E132&amp;" "&amp;CHAR(10)&amp;'P15'!$F132,'P15'!$E132)</f>
        <v>C</v>
      </c>
      <c r="V132" s="196" t="str">
        <f>IF('P16'!$F132&gt;"",'P16'!$E132&amp;" "&amp;CHAR(10)&amp;'P16'!$F132,'P16'!$E132)</f>
        <v>NT</v>
      </c>
      <c r="W132" s="196" t="str">
        <f>IF('P17'!$F132&gt;"",'P17'!$E132&amp;" "&amp;CHAR(10)&amp;'P17'!$F132,'P17'!$E132)</f>
        <v>NT</v>
      </c>
      <c r="X132" s="196" t="str">
        <f>IF('P18'!$F132&gt;"",'P18'!$E132&amp;" "&amp;CHAR(10)&amp;'P18'!$F132,'P18'!$E132)</f>
        <v>NT</v>
      </c>
      <c r="Y132" s="196" t="str">
        <f>IF('P19'!$F132&gt;"",'P19'!$E132&amp;" "&amp;CHAR(10)&amp;'P19'!$F132,'P19'!$E132)</f>
        <v>NT</v>
      </c>
      <c r="Z132" s="198" t="str">
        <f>IF('P20'!$F132&gt;"",'P20'!$E132&amp;" "&amp;CHAR(10)&amp;'P20'!$F132,'P20'!$E132)</f>
        <v>NT</v>
      </c>
      <c r="AA132" s="201" t="str">
        <f>BaseDeCalcul!AE138</f>
        <v>C</v>
      </c>
      <c r="AB132" s="193" t="str">
        <f t="shared" si="1"/>
        <v/>
      </c>
    </row>
    <row r="133" spans="1:28" ht="45" customHeight="1">
      <c r="A133">
        <v>13</v>
      </c>
      <c r="B133" s="71" t="str">
        <f>Criteres!B133</f>
        <v>Consultation</v>
      </c>
      <c r="C133" s="195">
        <f>BaseDeCalcul!AA139</f>
        <v>130</v>
      </c>
      <c r="D133" s="195" t="str">
        <f>BaseDeCalcul!B139</f>
        <v>13.12</v>
      </c>
      <c r="E133" s="72" t="str">
        <f>Criteres!E133</f>
        <v>Dans chaque page web, les fonctionnalités qui impliquent un mouvement de l'appareil ou vers l'appareil peuvent-elles être satisfaites de manière alternative (hors cas particuliers) ?</v>
      </c>
      <c r="F133" s="70" t="str">
        <f>Criteres!D133</f>
        <v>A</v>
      </c>
      <c r="G133" s="196" t="str">
        <f>IF('P01'!$F133&gt;"",'P01'!$E133&amp;" "&amp;CHAR(10)&amp;'P01'!$F133,'P01'!$E133)</f>
        <v>NA</v>
      </c>
      <c r="H133" s="196" t="str">
        <f>IF('P02'!$F133&gt;"",'P02'!$E133&amp;" "&amp;CHAR(10)&amp;'P02'!$F133,'P02'!$E133)</f>
        <v>NA</v>
      </c>
      <c r="I133" s="196" t="str">
        <f>IF('P03'!$F133&gt;"",'P03'!$E133&amp;" "&amp;CHAR(10)&amp;'P03'!$F133,'P03'!$E133)</f>
        <v>NA</v>
      </c>
      <c r="J133" s="196" t="str">
        <f>IF('P04'!$F133&gt;"",'P04'!$E133&amp;" "&amp;CHAR(10)&amp;'P04'!$F133,'P04'!$E133)</f>
        <v>NA</v>
      </c>
      <c r="K133" s="196" t="str">
        <f>IF('P05'!$F133&gt;"",'P05'!$E133&amp;" "&amp;CHAR(10)&amp;'P05'!$F133,'P05'!$E133)</f>
        <v>NA</v>
      </c>
      <c r="L133" s="196" t="str">
        <f>IF('P06'!$F133&gt;"",'P06'!$E133&amp;" "&amp;CHAR(10)&amp;'P06'!$F133,'P06'!$E133)</f>
        <v>NA</v>
      </c>
      <c r="M133" s="196" t="str">
        <f>IF('P07'!$F133&gt;"",'P07'!$E133&amp;" "&amp;CHAR(10)&amp;'P07'!$F133,'P07'!$E133)</f>
        <v>NA</v>
      </c>
      <c r="N133" s="196" t="str">
        <f>IF('P08'!$F133&gt;"",'P08'!$E133&amp;" "&amp;CHAR(10)&amp;'P08'!$F133,'P08'!$E133)</f>
        <v>NA</v>
      </c>
      <c r="O133" s="196" t="str">
        <f>IF('P09'!$F133&gt;"",'P09'!$E133&amp;" "&amp;CHAR(10)&amp;'P09'!$F133,'P09'!$E133)</f>
        <v>NA</v>
      </c>
      <c r="P133" s="196" t="str">
        <f>IF('P10'!$F133&gt;"",'P10'!$E133&amp;" "&amp;CHAR(10)&amp;'P10'!$F133,'P10'!$E133)</f>
        <v>NA</v>
      </c>
      <c r="Q133" s="196" t="str">
        <f>IF('P11'!$F133&gt;"",'P11'!$E133&amp;" "&amp;CHAR(10)&amp;'P11'!$F133,'P11'!$E133)</f>
        <v>NA</v>
      </c>
      <c r="R133" s="196" t="str">
        <f>IF('P12'!$F133&gt;"",'P12'!$E133&amp;" "&amp;CHAR(10)&amp;'P12'!$F133,'P12'!$E133)</f>
        <v>NA</v>
      </c>
      <c r="S133" s="196" t="str">
        <f>IF('P13'!$F133&gt;"",'P13'!$E133&amp;" "&amp;CHAR(10)&amp;'P13'!$F133,'P13'!$E133)</f>
        <v>NA</v>
      </c>
      <c r="T133" s="196" t="str">
        <f>IF('P14'!$F133&gt;"",'P14'!$E133&amp;" "&amp;CHAR(10)&amp;'P14'!$F133,'P14'!$E133)</f>
        <v>NA</v>
      </c>
      <c r="U133" s="196" t="str">
        <f>IF('P15'!$F133&gt;"",'P15'!$E133&amp;" "&amp;CHAR(10)&amp;'P15'!$F133,'P15'!$E133)</f>
        <v>NA</v>
      </c>
      <c r="V133" s="196" t="str">
        <f>IF('P16'!$F133&gt;"",'P16'!$E133&amp;" "&amp;CHAR(10)&amp;'P16'!$F133,'P16'!$E133)</f>
        <v>NT</v>
      </c>
      <c r="W133" s="196" t="str">
        <f>IF('P17'!$F133&gt;"",'P17'!$E133&amp;" "&amp;CHAR(10)&amp;'P17'!$F133,'P17'!$E133)</f>
        <v>NT</v>
      </c>
      <c r="X133" s="196" t="str">
        <f>IF('P18'!$F133&gt;"",'P18'!$E133&amp;" "&amp;CHAR(10)&amp;'P18'!$F133,'P18'!$E133)</f>
        <v>NT</v>
      </c>
      <c r="Y133" s="196" t="str">
        <f>IF('P19'!$F133&gt;"",'P19'!$E133&amp;" "&amp;CHAR(10)&amp;'P19'!$F133,'P19'!$E133)</f>
        <v>NT</v>
      </c>
      <c r="Z133" s="198" t="str">
        <f>IF('P20'!$F133&gt;"",'P20'!$E133&amp;" "&amp;CHAR(10)&amp;'P20'!$F133,'P20'!$E133)</f>
        <v>NT</v>
      </c>
      <c r="AA133" s="201" t="str">
        <f>BaseDeCalcul!AE139</f>
        <v>NA</v>
      </c>
      <c r="AB133" s="193" t="str">
        <f t="shared" ref="AB133:AB145" si="2">IF(AND(AA133="NC",COUNTIF($G133:$Z133,"*NC*")=0),"Erreur", "")</f>
        <v/>
      </c>
    </row>
    <row r="134" spans="1:28" ht="45" hidden="1" customHeight="1">
      <c r="A134">
        <v>13</v>
      </c>
      <c r="B134" s="71" t="str">
        <f>Criteres!B134</f>
        <v>Consultation</v>
      </c>
      <c r="C134" s="195">
        <f>BaseDeCalcul!AA140</f>
        <v>131</v>
      </c>
      <c r="D134" s="195" t="str">
        <f>BaseDeCalcul!B140</f>
        <v>13.13</v>
      </c>
      <c r="E134" s="72" t="str">
        <f>Criteres!E134</f>
        <v>Dans chaque page Web, une tâche ne doit pas requérir de limite de temps pour être réalisée, sauf si elle se déroule en temps réel ou si cette limite de temps est essentielle. Cette règle est-elle respectée ?</v>
      </c>
      <c r="F134" s="70" t="str">
        <f>Criteres!D134</f>
        <v>AAA</v>
      </c>
      <c r="G134" s="196" t="str">
        <f>IF('P01'!$F134&gt;"",'P01'!$E134&amp;" "&amp;CHAR(10)&amp;'P01'!$F134,'P01'!$E134)</f>
        <v>NT</v>
      </c>
      <c r="H134" s="196" t="str">
        <f>IF('P02'!$F134&gt;"",'P02'!$E134&amp;" "&amp;CHAR(10)&amp;'P02'!$F134,'P02'!$E134)</f>
        <v>NT</v>
      </c>
      <c r="I134" s="196" t="str">
        <f>IF('P03'!$F134&gt;"",'P03'!$E134&amp;" "&amp;CHAR(10)&amp;'P03'!$F134,'P03'!$E134)</f>
        <v>NT</v>
      </c>
      <c r="J134" s="196" t="str">
        <f>IF('P04'!$F134&gt;"",'P04'!$E134&amp;" "&amp;CHAR(10)&amp;'P04'!$F134,'P04'!$E134)</f>
        <v>NT</v>
      </c>
      <c r="K134" s="196" t="str">
        <f>IF('P05'!$F134&gt;"",'P05'!$E134&amp;" "&amp;CHAR(10)&amp;'P05'!$F134,'P05'!$E134)</f>
        <v>NT</v>
      </c>
      <c r="L134" s="196" t="str">
        <f>IF('P06'!$F134&gt;"",'P06'!$E134&amp;" "&amp;CHAR(10)&amp;'P06'!$F134,'P06'!$E134)</f>
        <v>NT</v>
      </c>
      <c r="M134" s="196" t="str">
        <f>IF('P07'!$F134&gt;"",'P07'!$E134&amp;" "&amp;CHAR(10)&amp;'P07'!$F134,'P07'!$E134)</f>
        <v>NT</v>
      </c>
      <c r="N134" s="196" t="str">
        <f>IF('P08'!$F134&gt;"",'P08'!$E134&amp;" "&amp;CHAR(10)&amp;'P08'!$F134,'P08'!$E134)</f>
        <v>NT</v>
      </c>
      <c r="O134" s="196" t="str">
        <f>IF('P09'!$F134&gt;"",'P09'!$E134&amp;" "&amp;CHAR(10)&amp;'P09'!$F134,'P09'!$E134)</f>
        <v>NT</v>
      </c>
      <c r="P134" s="196" t="str">
        <f>IF('P10'!$F134&gt;"",'P10'!$E134&amp;" "&amp;CHAR(10)&amp;'P10'!$F134,'P10'!$E134)</f>
        <v>NT</v>
      </c>
      <c r="Q134" s="196" t="str">
        <f>IF('P11'!$F134&gt;"",'P11'!$E134&amp;" "&amp;CHAR(10)&amp;'P11'!$F134,'P11'!$E134)</f>
        <v>NT</v>
      </c>
      <c r="R134" s="196" t="str">
        <f>IF('P12'!$F134&gt;"",'P12'!$E134&amp;" "&amp;CHAR(10)&amp;'P12'!$F134,'P12'!$E134)</f>
        <v>NT</v>
      </c>
      <c r="S134" s="196" t="str">
        <f>IF('P13'!$F134&gt;"",'P13'!$E134&amp;" "&amp;CHAR(10)&amp;'P13'!$F134,'P13'!$E134)</f>
        <v>NT</v>
      </c>
      <c r="T134" s="196" t="str">
        <f>IF('P14'!$F134&gt;"",'P14'!$E134&amp;" "&amp;CHAR(10)&amp;'P14'!$F134,'P14'!$E134)</f>
        <v>NT</v>
      </c>
      <c r="U134" s="196" t="str">
        <f>IF('P15'!$F134&gt;"",'P15'!$E134&amp;" "&amp;CHAR(10)&amp;'P15'!$F134,'P15'!$E134)</f>
        <v>NT</v>
      </c>
      <c r="V134" s="196" t="str">
        <f>IF(BaseDeCalcul!S140="NC",IF('P16'!$F134&gt;"",IF('P16'!$H134&gt;"",BaseDeCalcul!S140&amp;CHAR(10)&amp;'P16'!$F134&amp;CHAR(10)&amp;"-",BaseDeCalcul!S140&amp;CHAR(10)&amp;'P16'!$F134&amp;CHAR(10)),BaseDeCalcul!S140),BaseDeCalcul!S140)</f>
        <v>NT</v>
      </c>
      <c r="W134" s="196" t="str">
        <f>IF(BaseDeCalcul!T140="NC",IF('P17'!$F134&gt;"",IF('P17'!$H134&gt;"",BaseDeCalcul!T140&amp;CHAR(10)&amp;'P17'!$F134&amp;CHAR(10)&amp;"-",BaseDeCalcul!T140&amp;CHAR(10)&amp;'P17'!$F134&amp;CHAR(10)),BaseDeCalcul!T140),BaseDeCalcul!T140)</f>
        <v>NT</v>
      </c>
      <c r="X134" s="196" t="str">
        <f>IF(BaseDeCalcul!U140="NC",IF('P18'!$F134&gt;"",IF('P18'!$H134&gt;"",BaseDeCalcul!U140&amp;CHAR(10)&amp;'P18'!$F134&amp;CHAR(10)&amp;"-",BaseDeCalcul!U140&amp;CHAR(10)&amp;'P18'!$F134&amp;CHAR(10)),BaseDeCalcul!U140),BaseDeCalcul!U140)</f>
        <v>NT</v>
      </c>
      <c r="Y134" s="196" t="str">
        <f>IF(BaseDeCalcul!V140="NC",IF('P19'!$F134&gt;"",IF('P19'!$H134&gt;"",BaseDeCalcul!V140&amp;CHAR(10)&amp;'P19'!$F134&amp;CHAR(10)&amp;"-",BaseDeCalcul!V140&amp;CHAR(10)&amp;'P19'!$F134&amp;CHAR(10)),BaseDeCalcul!V140),BaseDeCalcul!V140)</f>
        <v>NT</v>
      </c>
      <c r="Z134" s="198" t="str">
        <f>IF(BaseDeCalcul!V140="NC",IF('P20'!$F134&gt;"",IF('P20'!$H134&gt;"",BaseDeCalcul!V140&amp;CHAR(10)&amp;'P20'!$F134&amp;CHAR(10)&amp;"-",BaseDeCalcul!V140&amp;CHAR(10)&amp;'P20'!$F134&amp;CHAR(10)),BaseDeCalcul!V140),BaseDeCalcul!V140)</f>
        <v>NT</v>
      </c>
      <c r="AA134" s="201" t="str">
        <f>BaseDeCalcul!AE140</f>
        <v>NT</v>
      </c>
      <c r="AB134" s="193" t="str">
        <f t="shared" si="2"/>
        <v/>
      </c>
    </row>
    <row r="135" spans="1:28" ht="45" hidden="1" customHeight="1">
      <c r="A135">
        <v>13</v>
      </c>
      <c r="B135" s="71" t="str">
        <f>Criteres!B135</f>
        <v>Consultation</v>
      </c>
      <c r="C135" s="195">
        <f>BaseDeCalcul!AA141</f>
        <v>132</v>
      </c>
      <c r="D135" s="195" t="str">
        <f>BaseDeCalcul!B141</f>
        <v>13.14</v>
      </c>
      <c r="E135" s="72" t="str">
        <f>Criteres!E135</f>
        <v>Dans chaque page Web, lors d'une interruption de session authentifiée, les données saisies par l'utilisateur sont-elles récupérées après réauthentification ?</v>
      </c>
      <c r="F135" s="70" t="str">
        <f>Criteres!D135</f>
        <v>AAA</v>
      </c>
      <c r="G135" s="196" t="str">
        <f>IF('P01'!$F135&gt;"",'P01'!$E135&amp;" "&amp;CHAR(10)&amp;'P01'!$F135,'P01'!$E135)</f>
        <v>NT</v>
      </c>
      <c r="H135" s="196" t="str">
        <f>IF('P02'!$F135&gt;"",'P02'!$E135&amp;" "&amp;CHAR(10)&amp;'P02'!$F135,'P02'!$E135)</f>
        <v>NT</v>
      </c>
      <c r="I135" s="196" t="str">
        <f>IF('P03'!$F135&gt;"",'P03'!$E135&amp;" "&amp;CHAR(10)&amp;'P03'!$F135,'P03'!$E135)</f>
        <v>NT</v>
      </c>
      <c r="J135" s="196" t="str">
        <f>IF('P04'!$F135&gt;"",'P04'!$E135&amp;" "&amp;CHAR(10)&amp;'P04'!$F135,'P04'!$E135)</f>
        <v>NT</v>
      </c>
      <c r="K135" s="196" t="str">
        <f>IF('P05'!$F135&gt;"",'P05'!$E135&amp;" "&amp;CHAR(10)&amp;'P05'!$F135,'P05'!$E135)</f>
        <v>NT</v>
      </c>
      <c r="L135" s="196" t="str">
        <f>IF('P06'!$F135&gt;"",'P06'!$E135&amp;" "&amp;CHAR(10)&amp;'P06'!$F135,'P06'!$E135)</f>
        <v>NT</v>
      </c>
      <c r="M135" s="196" t="str">
        <f>IF('P07'!$F135&gt;"",'P07'!$E135&amp;" "&amp;CHAR(10)&amp;'P07'!$F135,'P07'!$E135)</f>
        <v>NT</v>
      </c>
      <c r="N135" s="196" t="str">
        <f>IF('P08'!$F135&gt;"",'P08'!$E135&amp;" "&amp;CHAR(10)&amp;'P08'!$F135,'P08'!$E135)</f>
        <v>NT</v>
      </c>
      <c r="O135" s="196" t="str">
        <f>IF('P09'!$F135&gt;"",'P09'!$E135&amp;" "&amp;CHAR(10)&amp;'P09'!$F135,'P09'!$E135)</f>
        <v>NT</v>
      </c>
      <c r="P135" s="196" t="str">
        <f>IF('P10'!$F135&gt;"",'P10'!$E135&amp;" "&amp;CHAR(10)&amp;'P10'!$F135,'P10'!$E135)</f>
        <v>NT</v>
      </c>
      <c r="Q135" s="196" t="str">
        <f>IF('P11'!$F135&gt;"",'P11'!$E135&amp;" "&amp;CHAR(10)&amp;'P11'!$F135,'P11'!$E135)</f>
        <v>NT</v>
      </c>
      <c r="R135" s="196" t="str">
        <f>IF('P12'!$F135&gt;"",'P12'!$E135&amp;" "&amp;CHAR(10)&amp;'P12'!$F135,'P12'!$E135)</f>
        <v>NT</v>
      </c>
      <c r="S135" s="196" t="str">
        <f>IF('P13'!$F135&gt;"",'P13'!$E135&amp;" "&amp;CHAR(10)&amp;'P13'!$F135,'P13'!$E135)</f>
        <v>NT</v>
      </c>
      <c r="T135" s="196" t="str">
        <f>IF('P14'!$F135&gt;"",'P14'!$E135&amp;" "&amp;CHAR(10)&amp;'P14'!$F135,'P14'!$E135)</f>
        <v>NT</v>
      </c>
      <c r="U135" s="196" t="str">
        <f>IF('P15'!$F135&gt;"",'P15'!$E135&amp;" "&amp;CHAR(10)&amp;'P15'!$F135,'P15'!$E135)</f>
        <v>NT</v>
      </c>
      <c r="V135" s="196" t="str">
        <f>IF(BaseDeCalcul!S141="NC",IF('P16'!$F135&gt;"",IF('P16'!$H135&gt;"",BaseDeCalcul!S141&amp;CHAR(10)&amp;'P16'!$F135&amp;CHAR(10)&amp;"-",BaseDeCalcul!S141&amp;CHAR(10)&amp;'P16'!$F135&amp;CHAR(10)),BaseDeCalcul!S141),BaseDeCalcul!S141)</f>
        <v>NT</v>
      </c>
      <c r="W135" s="196" t="str">
        <f>IF(BaseDeCalcul!T141="NC",IF('P17'!$F135&gt;"",IF('P17'!$H135&gt;"",BaseDeCalcul!T141&amp;CHAR(10)&amp;'P17'!$F135&amp;CHAR(10)&amp;"-",BaseDeCalcul!T141&amp;CHAR(10)&amp;'P17'!$F135&amp;CHAR(10)),BaseDeCalcul!T141),BaseDeCalcul!T141)</f>
        <v>NT</v>
      </c>
      <c r="X135" s="196" t="str">
        <f>IF(BaseDeCalcul!U141="NC",IF('P18'!$F135&gt;"",IF('P18'!$H135&gt;"",BaseDeCalcul!U141&amp;CHAR(10)&amp;'P18'!$F135&amp;CHAR(10)&amp;"-",BaseDeCalcul!U141&amp;CHAR(10)&amp;'P18'!$F135&amp;CHAR(10)),BaseDeCalcul!U141),BaseDeCalcul!U141)</f>
        <v>NT</v>
      </c>
      <c r="Y135" s="196" t="str">
        <f>IF(BaseDeCalcul!V141="NC",IF('P19'!$F135&gt;"",IF('P19'!$H135&gt;"",BaseDeCalcul!V141&amp;CHAR(10)&amp;'P19'!$F135&amp;CHAR(10)&amp;"-",BaseDeCalcul!V141&amp;CHAR(10)&amp;'P19'!$F135&amp;CHAR(10)),BaseDeCalcul!V141),BaseDeCalcul!V141)</f>
        <v>NT</v>
      </c>
      <c r="Z135" s="198" t="str">
        <f>IF(BaseDeCalcul!V141="NC",IF('P20'!$F135&gt;"",IF('P20'!$H135&gt;"",BaseDeCalcul!V141&amp;CHAR(10)&amp;'P20'!$F135&amp;CHAR(10)&amp;"-",BaseDeCalcul!V141&amp;CHAR(10)&amp;'P20'!$F135&amp;CHAR(10)),BaseDeCalcul!V141),BaseDeCalcul!V141)</f>
        <v>NT</v>
      </c>
      <c r="AA135" s="201" t="str">
        <f>BaseDeCalcul!AE141</f>
        <v>NT</v>
      </c>
      <c r="AB135" s="193" t="str">
        <f t="shared" si="2"/>
        <v/>
      </c>
    </row>
    <row r="136" spans="1:28" ht="45" hidden="1" customHeight="1">
      <c r="A136">
        <v>13</v>
      </c>
      <c r="B136" s="71" t="str">
        <f>Criteres!B136</f>
        <v>Consultation</v>
      </c>
      <c r="C136" s="195">
        <f>BaseDeCalcul!AA142</f>
        <v>133</v>
      </c>
      <c r="D136" s="195" t="str">
        <f>BaseDeCalcul!B142</f>
        <v>13.15</v>
      </c>
      <c r="E136" s="72" t="str">
        <f>Criteres!E136</f>
        <v>Dans chaque page Web, les expressions inhabituelles, les expressions idiomatiques ou le jargon sont-ils explicités ?</v>
      </c>
      <c r="F136" s="70" t="str">
        <f>Criteres!D136</f>
        <v>AAA</v>
      </c>
      <c r="G136" s="196" t="str">
        <f>IF('P01'!$F136&gt;"",'P01'!$E136&amp;" "&amp;CHAR(10)&amp;'P01'!$F136,'P01'!$E136)</f>
        <v>NT</v>
      </c>
      <c r="H136" s="196" t="str">
        <f>IF('P02'!$F136&gt;"",'P02'!$E136&amp;" "&amp;CHAR(10)&amp;'P02'!$F136,'P02'!$E136)</f>
        <v>NT</v>
      </c>
      <c r="I136" s="196" t="str">
        <f>IF('P03'!$F136&gt;"",'P03'!$E136&amp;" "&amp;CHAR(10)&amp;'P03'!$F136,'P03'!$E136)</f>
        <v>NT</v>
      </c>
      <c r="J136" s="196" t="str">
        <f>IF('P04'!$F136&gt;"",'P04'!$E136&amp;" "&amp;CHAR(10)&amp;'P04'!$F136,'P04'!$E136)</f>
        <v>NT</v>
      </c>
      <c r="K136" s="196" t="str">
        <f>IF('P05'!$F136&gt;"",'P05'!$E136&amp;" "&amp;CHAR(10)&amp;'P05'!$F136,'P05'!$E136)</f>
        <v>NT</v>
      </c>
      <c r="L136" s="196" t="str">
        <f>IF('P06'!$F136&gt;"",'P06'!$E136&amp;" "&amp;CHAR(10)&amp;'P06'!$F136,'P06'!$E136)</f>
        <v>NT</v>
      </c>
      <c r="M136" s="196" t="str">
        <f>IF('P07'!$F136&gt;"",'P07'!$E136&amp;" "&amp;CHAR(10)&amp;'P07'!$F136,'P07'!$E136)</f>
        <v>NT</v>
      </c>
      <c r="N136" s="196" t="str">
        <f>IF('P08'!$F136&gt;"",'P08'!$E136&amp;" "&amp;CHAR(10)&amp;'P08'!$F136,'P08'!$E136)</f>
        <v>NT</v>
      </c>
      <c r="O136" s="196" t="str">
        <f>IF('P09'!$F136&gt;"",'P09'!$E136&amp;" "&amp;CHAR(10)&amp;'P09'!$F136,'P09'!$E136)</f>
        <v>NT</v>
      </c>
      <c r="P136" s="196" t="str">
        <f>IF('P10'!$F136&gt;"",'P10'!$E136&amp;" "&amp;CHAR(10)&amp;'P10'!$F136,'P10'!$E136)</f>
        <v>NT</v>
      </c>
      <c r="Q136" s="196" t="str">
        <f>IF('P11'!$F136&gt;"",'P11'!$E136&amp;" "&amp;CHAR(10)&amp;'P11'!$F136,'P11'!$E136)</f>
        <v>NT</v>
      </c>
      <c r="R136" s="196" t="str">
        <f>IF('P12'!$F136&gt;"",'P12'!$E136&amp;" "&amp;CHAR(10)&amp;'P12'!$F136,'P12'!$E136)</f>
        <v>NT</v>
      </c>
      <c r="S136" s="196" t="str">
        <f>IF('P13'!$F136&gt;"",'P13'!$E136&amp;" "&amp;CHAR(10)&amp;'P13'!$F136,'P13'!$E136)</f>
        <v>NT</v>
      </c>
      <c r="T136" s="196" t="str">
        <f>IF('P14'!$F136&gt;"",'P14'!$E136&amp;" "&amp;CHAR(10)&amp;'P14'!$F136,'P14'!$E136)</f>
        <v>NT</v>
      </c>
      <c r="U136" s="196" t="str">
        <f>IF('P15'!$F136&gt;"",'P15'!$E136&amp;" "&amp;CHAR(10)&amp;'P15'!$F136,'P15'!$E136)</f>
        <v>NT</v>
      </c>
      <c r="V136" s="196" t="str">
        <f>IF(BaseDeCalcul!S142="NC",IF('P16'!$F136&gt;"",IF('P16'!$H136&gt;"",BaseDeCalcul!S142&amp;CHAR(10)&amp;'P16'!$F136&amp;CHAR(10)&amp;"-",BaseDeCalcul!S142&amp;CHAR(10)&amp;'P16'!$F136&amp;CHAR(10)),BaseDeCalcul!S142),BaseDeCalcul!S142)</f>
        <v>NT</v>
      </c>
      <c r="W136" s="196" t="str">
        <f>IF(BaseDeCalcul!T142="NC",IF('P17'!$F136&gt;"",IF('P17'!$H136&gt;"",BaseDeCalcul!T142&amp;CHAR(10)&amp;'P17'!$F136&amp;CHAR(10)&amp;"-",BaseDeCalcul!T142&amp;CHAR(10)&amp;'P17'!$F136&amp;CHAR(10)),BaseDeCalcul!T142),BaseDeCalcul!T142)</f>
        <v>NT</v>
      </c>
      <c r="X136" s="196" t="str">
        <f>IF(BaseDeCalcul!U142="NC",IF('P18'!$F136&gt;"",IF('P18'!$H136&gt;"",BaseDeCalcul!U142&amp;CHAR(10)&amp;'P18'!$F136&amp;CHAR(10)&amp;"-",BaseDeCalcul!U142&amp;CHAR(10)&amp;'P18'!$F136&amp;CHAR(10)),BaseDeCalcul!U142),BaseDeCalcul!U142)</f>
        <v>NT</v>
      </c>
      <c r="Y136" s="196" t="str">
        <f>IF(BaseDeCalcul!V142="NC",IF('P19'!$F136&gt;"",IF('P19'!$H136&gt;"",BaseDeCalcul!V142&amp;CHAR(10)&amp;'P19'!$F136&amp;CHAR(10)&amp;"-",BaseDeCalcul!V142&amp;CHAR(10)&amp;'P19'!$F136&amp;CHAR(10)),BaseDeCalcul!V142),BaseDeCalcul!V142)</f>
        <v>NT</v>
      </c>
      <c r="Z136" s="198" t="str">
        <f>IF(BaseDeCalcul!V142="NC",IF('P20'!$F136&gt;"",IF('P20'!$H136&gt;"",BaseDeCalcul!V142&amp;CHAR(10)&amp;'P20'!$F136&amp;CHAR(10)&amp;"-",BaseDeCalcul!V142&amp;CHAR(10)&amp;'P20'!$F136&amp;CHAR(10)),BaseDeCalcul!V142),BaseDeCalcul!V142)</f>
        <v>NT</v>
      </c>
      <c r="AA136" s="201" t="str">
        <f>BaseDeCalcul!AE142</f>
        <v>NT</v>
      </c>
      <c r="AB136" s="193" t="str">
        <f t="shared" si="2"/>
        <v/>
      </c>
    </row>
    <row r="137" spans="1:28" ht="36" hidden="1">
      <c r="B137" s="71" t="str">
        <f>Criteres!B137</f>
        <v>Consultation</v>
      </c>
      <c r="C137" s="195">
        <f>BaseDeCalcul!AA143</f>
        <v>134</v>
      </c>
      <c r="D137" s="195" t="str">
        <f>BaseDeCalcul!B143</f>
        <v>13.16</v>
      </c>
      <c r="E137" s="72" t="str">
        <f>Criteres!E137</f>
        <v>Dans chaque page Web, pour chaque expression inhabituelle ou limitée, idiomatique ou de jargon ayant une définition, cette définition est-elle pertinente ?</v>
      </c>
      <c r="F137" s="70" t="str">
        <f>Criteres!D137</f>
        <v>AAA</v>
      </c>
      <c r="G137" s="196" t="str">
        <f>IF('P01'!$F137&gt;"",'P01'!$E137&amp;" "&amp;CHAR(10)&amp;'P01'!$F137,'P01'!$E137)</f>
        <v>NT</v>
      </c>
      <c r="H137" s="196" t="str">
        <f>IF('P02'!$F137&gt;"",'P02'!$E137&amp;" "&amp;CHAR(10)&amp;'P02'!$F137,'P02'!$E137)</f>
        <v>NT</v>
      </c>
      <c r="I137" s="196" t="str">
        <f>IF('P03'!$F137&gt;"",'P03'!$E137&amp;" "&amp;CHAR(10)&amp;'P03'!$F137,'P03'!$E137)</f>
        <v>NT</v>
      </c>
      <c r="J137" s="196" t="str">
        <f>IF('P04'!$F137&gt;"",'P04'!$E137&amp;" "&amp;CHAR(10)&amp;'P04'!$F137,'P04'!$E137)</f>
        <v>NT</v>
      </c>
      <c r="K137" s="196" t="str">
        <f>IF('P05'!$F137&gt;"",'P05'!$E137&amp;" "&amp;CHAR(10)&amp;'P05'!$F137,'P05'!$E137)</f>
        <v>NT</v>
      </c>
      <c r="L137" s="196" t="str">
        <f>IF('P06'!$F137&gt;"",'P06'!$E137&amp;" "&amp;CHAR(10)&amp;'P06'!$F137,'P06'!$E137)</f>
        <v>NT</v>
      </c>
      <c r="M137" s="196" t="str">
        <f>IF('P07'!$F137&gt;"",'P07'!$E137&amp;" "&amp;CHAR(10)&amp;'P07'!$F137,'P07'!$E137)</f>
        <v>NT</v>
      </c>
      <c r="N137" s="196" t="str">
        <f>IF('P08'!$F137&gt;"",'P08'!$E137&amp;" "&amp;CHAR(10)&amp;'P08'!$F137,'P08'!$E137)</f>
        <v>NT</v>
      </c>
      <c r="O137" s="196" t="str">
        <f>IF('P09'!$F137&gt;"",'P09'!$E137&amp;" "&amp;CHAR(10)&amp;'P09'!$F137,'P09'!$E137)</f>
        <v>NT</v>
      </c>
      <c r="P137" s="196" t="str">
        <f>IF('P10'!$F137&gt;"",'P10'!$E137&amp;" "&amp;CHAR(10)&amp;'P10'!$F137,'P10'!$E137)</f>
        <v>NT</v>
      </c>
      <c r="Q137" s="196" t="str">
        <f>IF('P11'!$F137&gt;"",'P11'!$E137&amp;" "&amp;CHAR(10)&amp;'P11'!$F137,'P11'!$E137)</f>
        <v>NT</v>
      </c>
      <c r="R137" s="196" t="str">
        <f>IF('P12'!$F137&gt;"",'P12'!$E137&amp;" "&amp;CHAR(10)&amp;'P12'!$F137,'P12'!$E137)</f>
        <v>NT</v>
      </c>
      <c r="S137" s="196" t="str">
        <f>IF('P13'!$F137&gt;"",'P13'!$E137&amp;" "&amp;CHAR(10)&amp;'P13'!$F137,'P13'!$E137)</f>
        <v>NT</v>
      </c>
      <c r="T137" s="196" t="str">
        <f>IF('P14'!$F137&gt;"",'P14'!$E137&amp;" "&amp;CHAR(10)&amp;'P14'!$F137,'P14'!$E137)</f>
        <v>NT</v>
      </c>
      <c r="U137" s="196" t="str">
        <f>IF('P15'!$F137&gt;"",'P15'!$E137&amp;" "&amp;CHAR(10)&amp;'P15'!$F137,'P15'!$E137)</f>
        <v>NT</v>
      </c>
      <c r="V137" s="196" t="str">
        <f>IF(BaseDeCalcul!S143="NC",IF('P16'!$F137&gt;"",IF('P16'!$H137&gt;"",BaseDeCalcul!S143&amp;CHAR(10)&amp;'P16'!$F137&amp;CHAR(10)&amp;"-",BaseDeCalcul!S143&amp;CHAR(10)&amp;'P16'!$F137&amp;CHAR(10)),BaseDeCalcul!S143),BaseDeCalcul!S143)</f>
        <v>NT</v>
      </c>
      <c r="W137" s="196" t="str">
        <f>IF(BaseDeCalcul!T143="NC",IF('P17'!$F137&gt;"",IF('P17'!$H137&gt;"",BaseDeCalcul!T143&amp;CHAR(10)&amp;'P17'!$F137&amp;CHAR(10)&amp;"-",BaseDeCalcul!T143&amp;CHAR(10)&amp;'P17'!$F137&amp;CHAR(10)),BaseDeCalcul!T143),BaseDeCalcul!T143)</f>
        <v>NT</v>
      </c>
      <c r="X137" s="196" t="str">
        <f>IF(BaseDeCalcul!U143="NC",IF('P18'!$F137&gt;"",IF('P18'!$H137&gt;"",BaseDeCalcul!U143&amp;CHAR(10)&amp;'P18'!$F137&amp;CHAR(10)&amp;"-",BaseDeCalcul!U143&amp;CHAR(10)&amp;'P18'!$F137&amp;CHAR(10)),BaseDeCalcul!U143),BaseDeCalcul!U143)</f>
        <v>NT</v>
      </c>
      <c r="Y137" s="196" t="str">
        <f>IF(BaseDeCalcul!V143="NC",IF('P19'!$F137&gt;"",IF('P19'!$H137&gt;"",BaseDeCalcul!V143&amp;CHAR(10)&amp;'P19'!$F137&amp;CHAR(10)&amp;"-",BaseDeCalcul!V143&amp;CHAR(10)&amp;'P19'!$F137&amp;CHAR(10)),BaseDeCalcul!V143),BaseDeCalcul!V143)</f>
        <v>NT</v>
      </c>
      <c r="Z137" s="198" t="str">
        <f>IF(BaseDeCalcul!V143="NC",IF('P20'!$F137&gt;"",IF('P20'!$H137&gt;"",BaseDeCalcul!V143&amp;CHAR(10)&amp;'P20'!$F137&amp;CHAR(10)&amp;"-",BaseDeCalcul!V143&amp;CHAR(10)&amp;'P20'!$F137&amp;CHAR(10)),BaseDeCalcul!V143),BaseDeCalcul!V143)</f>
        <v>NT</v>
      </c>
      <c r="AA137" s="201" t="str">
        <f>BaseDeCalcul!AE143</f>
        <v>NT</v>
      </c>
      <c r="AB137" s="193" t="str">
        <f t="shared" si="2"/>
        <v/>
      </c>
    </row>
    <row r="138" spans="1:28" ht="24" hidden="1">
      <c r="B138" s="71" t="str">
        <f>Criteres!B138</f>
        <v>Consultation</v>
      </c>
      <c r="C138" s="195">
        <f>BaseDeCalcul!AA144</f>
        <v>135</v>
      </c>
      <c r="D138" s="195" t="str">
        <f>BaseDeCalcul!B144</f>
        <v>13.17</v>
      </c>
      <c r="E138" s="72" t="str">
        <f>Criteres!E138</f>
        <v>Dans chaque page Web, pour chaque mot dont le sens ne peut être compris sans en connaître la prononciation, celle-ci est-elle indiquée ?</v>
      </c>
      <c r="F138" s="70" t="str">
        <f>Criteres!D138</f>
        <v>AAA</v>
      </c>
      <c r="G138" s="196" t="str">
        <f>IF('P01'!$F138&gt;"",'P01'!$E138&amp;" "&amp;CHAR(10)&amp;'P01'!$F138,'P01'!$E138)</f>
        <v>NT</v>
      </c>
      <c r="H138" s="196" t="str">
        <f>IF('P02'!$F138&gt;"",'P02'!$E138&amp;" "&amp;CHAR(10)&amp;'P02'!$F138,'P02'!$E138)</f>
        <v>NT</v>
      </c>
      <c r="I138" s="196" t="str">
        <f>IF('P03'!$F138&gt;"",'P03'!$E138&amp;" "&amp;CHAR(10)&amp;'P03'!$F138,'P03'!$E138)</f>
        <v>NT</v>
      </c>
      <c r="J138" s="196" t="str">
        <f>IF('P04'!$F138&gt;"",'P04'!$E138&amp;" "&amp;CHAR(10)&amp;'P04'!$F138,'P04'!$E138)</f>
        <v>NT</v>
      </c>
      <c r="K138" s="196" t="str">
        <f>IF('P05'!$F138&gt;"",'P05'!$E138&amp;" "&amp;CHAR(10)&amp;'P05'!$F138,'P05'!$E138)</f>
        <v>NT</v>
      </c>
      <c r="L138" s="196" t="str">
        <f>IF('P06'!$F138&gt;"",'P06'!$E138&amp;" "&amp;CHAR(10)&amp;'P06'!$F138,'P06'!$E138)</f>
        <v>NT</v>
      </c>
      <c r="M138" s="196" t="str">
        <f>IF('P07'!$F138&gt;"",'P07'!$E138&amp;" "&amp;CHAR(10)&amp;'P07'!$F138,'P07'!$E138)</f>
        <v>NT</v>
      </c>
      <c r="N138" s="196" t="str">
        <f>IF('P08'!$F138&gt;"",'P08'!$E138&amp;" "&amp;CHAR(10)&amp;'P08'!$F138,'P08'!$E138)</f>
        <v>NT</v>
      </c>
      <c r="O138" s="196" t="str">
        <f>IF('P09'!$F138&gt;"",'P09'!$E138&amp;" "&amp;CHAR(10)&amp;'P09'!$F138,'P09'!$E138)</f>
        <v>NT</v>
      </c>
      <c r="P138" s="196" t="str">
        <f>IF('P10'!$F138&gt;"",'P10'!$E138&amp;" "&amp;CHAR(10)&amp;'P10'!$F138,'P10'!$E138)</f>
        <v>NT</v>
      </c>
      <c r="Q138" s="196" t="str">
        <f>IF('P11'!$F138&gt;"",'P11'!$E138&amp;" "&amp;CHAR(10)&amp;'P11'!$F138,'P11'!$E138)</f>
        <v>NT</v>
      </c>
      <c r="R138" s="196" t="str">
        <f>IF('P12'!$F138&gt;"",'P12'!$E138&amp;" "&amp;CHAR(10)&amp;'P12'!$F138,'P12'!$E138)</f>
        <v>NT</v>
      </c>
      <c r="S138" s="196" t="str">
        <f>IF('P13'!$F138&gt;"",'P13'!$E138&amp;" "&amp;CHAR(10)&amp;'P13'!$F138,'P13'!$E138)</f>
        <v>NT</v>
      </c>
      <c r="T138" s="196" t="str">
        <f>IF('P14'!$F138&gt;"",'P14'!$E138&amp;" "&amp;CHAR(10)&amp;'P14'!$F138,'P14'!$E138)</f>
        <v>NT</v>
      </c>
      <c r="U138" s="196" t="str">
        <f>IF('P15'!$F138&gt;"",'P15'!$E138&amp;" "&amp;CHAR(10)&amp;'P15'!$F138,'P15'!$E138)</f>
        <v>NT</v>
      </c>
      <c r="V138" s="196" t="str">
        <f>IF(BaseDeCalcul!S144="NC",IF('P16'!$F138&gt;"",IF('P16'!$H138&gt;"",BaseDeCalcul!S144&amp;CHAR(10)&amp;'P16'!$F138&amp;CHAR(10)&amp;"-",BaseDeCalcul!S144&amp;CHAR(10)&amp;'P16'!$F138&amp;CHAR(10)),BaseDeCalcul!S144),BaseDeCalcul!S144)</f>
        <v>NT</v>
      </c>
      <c r="W138" s="196" t="str">
        <f>IF(BaseDeCalcul!T144="NC",IF('P17'!$F138&gt;"",IF('P17'!$H138&gt;"",BaseDeCalcul!T144&amp;CHAR(10)&amp;'P17'!$F138&amp;CHAR(10)&amp;"-",BaseDeCalcul!T144&amp;CHAR(10)&amp;'P17'!$F138&amp;CHAR(10)),BaseDeCalcul!T144),BaseDeCalcul!T144)</f>
        <v>NT</v>
      </c>
      <c r="X138" s="196" t="str">
        <f>IF(BaseDeCalcul!U144="NC",IF('P18'!$F138&gt;"",IF('P18'!$H138&gt;"",BaseDeCalcul!U144&amp;CHAR(10)&amp;'P18'!$F138&amp;CHAR(10)&amp;"-",BaseDeCalcul!U144&amp;CHAR(10)&amp;'P18'!$F138&amp;CHAR(10)),BaseDeCalcul!U144),BaseDeCalcul!U144)</f>
        <v>NT</v>
      </c>
      <c r="Y138" s="196" t="str">
        <f>IF(BaseDeCalcul!V144="NC",IF('P19'!$F138&gt;"",IF('P19'!$H138&gt;"",BaseDeCalcul!V144&amp;CHAR(10)&amp;'P19'!$F138&amp;CHAR(10)&amp;"-",BaseDeCalcul!V144&amp;CHAR(10)&amp;'P19'!$F138&amp;CHAR(10)),BaseDeCalcul!V144),BaseDeCalcul!V144)</f>
        <v>NT</v>
      </c>
      <c r="Z138" s="198" t="str">
        <f>IF(BaseDeCalcul!V144="NC",IF('P20'!$F138&gt;"",IF('P20'!$H138&gt;"",BaseDeCalcul!V144&amp;CHAR(10)&amp;'P20'!$F138&amp;CHAR(10)&amp;"-",BaseDeCalcul!V144&amp;CHAR(10)&amp;'P20'!$F138&amp;CHAR(10)),BaseDeCalcul!V144),BaseDeCalcul!V144)</f>
        <v>NT</v>
      </c>
      <c r="AA138" s="201" t="str">
        <f>BaseDeCalcul!AE144</f>
        <v>NT</v>
      </c>
      <c r="AB138" s="193" t="str">
        <f t="shared" si="2"/>
        <v/>
      </c>
    </row>
    <row r="139" spans="1:28" ht="36" hidden="1">
      <c r="B139" s="71" t="str">
        <f>Criteres!B139</f>
        <v>Consultation</v>
      </c>
      <c r="C139" s="195">
        <f>BaseDeCalcul!AA145</f>
        <v>136</v>
      </c>
      <c r="D139" s="195" t="str">
        <f>BaseDeCalcul!B145</f>
        <v>13.18</v>
      </c>
      <c r="E139" s="72" t="str">
        <f>Criteres!E139</f>
        <v>Dans chaque page Web, chaque texte qui nécessite un niveau de lecture plus avancé que le premier cycle de l'enseignement secondaire a-t-il une version alternative ?</v>
      </c>
      <c r="F139" s="70" t="str">
        <f>Criteres!D139</f>
        <v>AAA</v>
      </c>
      <c r="G139" s="196" t="str">
        <f>IF('P01'!$F139&gt;"",'P01'!$E139&amp;" "&amp;CHAR(10)&amp;'P01'!$F139,'P01'!$E139)</f>
        <v>NT</v>
      </c>
      <c r="H139" s="196" t="str">
        <f>IF('P02'!$F139&gt;"",'P02'!$E139&amp;" "&amp;CHAR(10)&amp;'P02'!$F139,'P02'!$E139)</f>
        <v>NT</v>
      </c>
      <c r="I139" s="196" t="str">
        <f>IF('P03'!$F139&gt;"",'P03'!$E139&amp;" "&amp;CHAR(10)&amp;'P03'!$F139,'P03'!$E139)</f>
        <v>NT</v>
      </c>
      <c r="J139" s="196" t="str">
        <f>IF('P04'!$F139&gt;"",'P04'!$E139&amp;" "&amp;CHAR(10)&amp;'P04'!$F139,'P04'!$E139)</f>
        <v>NT</v>
      </c>
      <c r="K139" s="196" t="str">
        <f>IF('P05'!$F139&gt;"",'P05'!$E139&amp;" "&amp;CHAR(10)&amp;'P05'!$F139,'P05'!$E139)</f>
        <v>NT</v>
      </c>
      <c r="L139" s="196" t="str">
        <f>IF('P06'!$F139&gt;"",'P06'!$E139&amp;" "&amp;CHAR(10)&amp;'P06'!$F139,'P06'!$E139)</f>
        <v>NT</v>
      </c>
      <c r="M139" s="196" t="str">
        <f>IF('P07'!$F139&gt;"",'P07'!$E139&amp;" "&amp;CHAR(10)&amp;'P07'!$F139,'P07'!$E139)</f>
        <v>NT</v>
      </c>
      <c r="N139" s="196" t="str">
        <f>IF('P08'!$F139&gt;"",'P08'!$E139&amp;" "&amp;CHAR(10)&amp;'P08'!$F139,'P08'!$E139)</f>
        <v>NT</v>
      </c>
      <c r="O139" s="196" t="str">
        <f>IF('P09'!$F139&gt;"",'P09'!$E139&amp;" "&amp;CHAR(10)&amp;'P09'!$F139,'P09'!$E139)</f>
        <v>NT</v>
      </c>
      <c r="P139" s="196" t="str">
        <f>IF('P10'!$F139&gt;"",'P10'!$E139&amp;" "&amp;CHAR(10)&amp;'P10'!$F139,'P10'!$E139)</f>
        <v>NT</v>
      </c>
      <c r="Q139" s="196" t="str">
        <f>IF('P11'!$F139&gt;"",'P11'!$E139&amp;" "&amp;CHAR(10)&amp;'P11'!$F139,'P11'!$E139)</f>
        <v>NT</v>
      </c>
      <c r="R139" s="196" t="str">
        <f>IF('P12'!$F139&gt;"",'P12'!$E139&amp;" "&amp;CHAR(10)&amp;'P12'!$F139,'P12'!$E139)</f>
        <v>NT</v>
      </c>
      <c r="S139" s="196" t="str">
        <f>IF('P13'!$F139&gt;"",'P13'!$E139&amp;" "&amp;CHAR(10)&amp;'P13'!$F139,'P13'!$E139)</f>
        <v>NT</v>
      </c>
      <c r="T139" s="196" t="str">
        <f>IF('P14'!$F139&gt;"",'P14'!$E139&amp;" "&amp;CHAR(10)&amp;'P14'!$F139,'P14'!$E139)</f>
        <v>NT</v>
      </c>
      <c r="U139" s="196" t="str">
        <f>IF('P15'!$F139&gt;"",'P15'!$E139&amp;" "&amp;CHAR(10)&amp;'P15'!$F139,'P15'!$E139)</f>
        <v>NT</v>
      </c>
      <c r="V139" s="196" t="str">
        <f>IF(BaseDeCalcul!S145="NC",IF('P16'!$F139&gt;"",IF('P16'!$H139&gt;"",BaseDeCalcul!S145&amp;CHAR(10)&amp;'P16'!$F139&amp;CHAR(10)&amp;"-",BaseDeCalcul!S145&amp;CHAR(10)&amp;'P16'!$F139&amp;CHAR(10)),BaseDeCalcul!S145),BaseDeCalcul!S145)</f>
        <v>NT</v>
      </c>
      <c r="W139" s="196" t="str">
        <f>IF(BaseDeCalcul!T145="NC",IF('P17'!$F139&gt;"",IF('P17'!$H139&gt;"",BaseDeCalcul!T145&amp;CHAR(10)&amp;'P17'!$F139&amp;CHAR(10)&amp;"-",BaseDeCalcul!T145&amp;CHAR(10)&amp;'P17'!$F139&amp;CHAR(10)),BaseDeCalcul!T145),BaseDeCalcul!T145)</f>
        <v>NT</v>
      </c>
      <c r="X139" s="196" t="str">
        <f>IF(BaseDeCalcul!U145="NC",IF('P18'!$F139&gt;"",IF('P18'!$H139&gt;"",BaseDeCalcul!U145&amp;CHAR(10)&amp;'P18'!$F139&amp;CHAR(10)&amp;"-",BaseDeCalcul!U145&amp;CHAR(10)&amp;'P18'!$F139&amp;CHAR(10)),BaseDeCalcul!U145),BaseDeCalcul!U145)</f>
        <v>NT</v>
      </c>
      <c r="Y139" s="196" t="str">
        <f>IF(BaseDeCalcul!V145="NC",IF('P19'!$F139&gt;"",IF('P19'!$H139&gt;"",BaseDeCalcul!V145&amp;CHAR(10)&amp;'P19'!$F139&amp;CHAR(10)&amp;"-",BaseDeCalcul!V145&amp;CHAR(10)&amp;'P19'!$F139&amp;CHAR(10)),BaseDeCalcul!V145),BaseDeCalcul!V145)</f>
        <v>NT</v>
      </c>
      <c r="Z139" s="198" t="str">
        <f>IF(BaseDeCalcul!V145="NC",IF('P20'!$F139&gt;"",IF('P20'!$H139&gt;"",BaseDeCalcul!V145&amp;CHAR(10)&amp;'P20'!$F139&amp;CHAR(10)&amp;"-",BaseDeCalcul!V145&amp;CHAR(10)&amp;'P20'!$F139&amp;CHAR(10)),BaseDeCalcul!V145),BaseDeCalcul!V145)</f>
        <v>NT</v>
      </c>
      <c r="AA139" s="201" t="str">
        <f>BaseDeCalcul!AE145</f>
        <v>NT</v>
      </c>
      <c r="AB139" s="193" t="str">
        <f t="shared" si="2"/>
        <v/>
      </c>
    </row>
    <row r="140" spans="1:28" ht="24" hidden="1">
      <c r="B140" s="71" t="str">
        <f>Criteres!B140</f>
        <v>Consultation</v>
      </c>
      <c r="C140" s="195">
        <f>BaseDeCalcul!AA146</f>
        <v>137</v>
      </c>
      <c r="D140" s="195" t="str">
        <f>BaseDeCalcul!B146</f>
        <v>13.19</v>
      </c>
      <c r="E140" s="72" t="str">
        <f>Criteres!E140</f>
        <v>Dans chaque page Web, les changements brusques de luminosité ou les effets de flash ont-ils une fréquence inférieure ou égale à 3 par seconde ?</v>
      </c>
      <c r="F140" s="70" t="str">
        <f>Criteres!D140</f>
        <v>AAA</v>
      </c>
      <c r="G140" s="196" t="str">
        <f>IF('P01'!$F140&gt;"",'P01'!$E140&amp;" "&amp;CHAR(10)&amp;'P01'!$F140,'P01'!$E140)</f>
        <v>NT</v>
      </c>
      <c r="H140" s="196" t="str">
        <f>IF('P02'!$F140&gt;"",'P02'!$E140&amp;" "&amp;CHAR(10)&amp;'P02'!$F140,'P02'!$E140)</f>
        <v>NT</v>
      </c>
      <c r="I140" s="196" t="str">
        <f>IF('P03'!$F140&gt;"",'P03'!$E140&amp;" "&amp;CHAR(10)&amp;'P03'!$F140,'P03'!$E140)</f>
        <v>NT</v>
      </c>
      <c r="J140" s="196" t="str">
        <f>IF('P04'!$F140&gt;"",'P04'!$E140&amp;" "&amp;CHAR(10)&amp;'P04'!$F140,'P04'!$E140)</f>
        <v>NT</v>
      </c>
      <c r="K140" s="196" t="str">
        <f>IF('P05'!$F140&gt;"",'P05'!$E140&amp;" "&amp;CHAR(10)&amp;'P05'!$F140,'P05'!$E140)</f>
        <v>NT</v>
      </c>
      <c r="L140" s="196" t="str">
        <f>IF('P06'!$F140&gt;"",'P06'!$E140&amp;" "&amp;CHAR(10)&amp;'P06'!$F140,'P06'!$E140)</f>
        <v>NT</v>
      </c>
      <c r="M140" s="196" t="str">
        <f>IF('P07'!$F140&gt;"",'P07'!$E140&amp;" "&amp;CHAR(10)&amp;'P07'!$F140,'P07'!$E140)</f>
        <v>NT</v>
      </c>
      <c r="N140" s="196" t="str">
        <f>IF('P08'!$F140&gt;"",'P08'!$E140&amp;" "&amp;CHAR(10)&amp;'P08'!$F140,'P08'!$E140)</f>
        <v>NT</v>
      </c>
      <c r="O140" s="196" t="str">
        <f>IF('P09'!$F140&gt;"",'P09'!$E140&amp;" "&amp;CHAR(10)&amp;'P09'!$F140,'P09'!$E140)</f>
        <v>NT</v>
      </c>
      <c r="P140" s="196" t="str">
        <f>IF('P10'!$F140&gt;"",'P10'!$E140&amp;" "&amp;CHAR(10)&amp;'P10'!$F140,'P10'!$E140)</f>
        <v>NT</v>
      </c>
      <c r="Q140" s="196" t="str">
        <f>IF('P11'!$F140&gt;"",'P11'!$E140&amp;" "&amp;CHAR(10)&amp;'P11'!$F140,'P11'!$E140)</f>
        <v>NT</v>
      </c>
      <c r="R140" s="196" t="str">
        <f>IF('P12'!$F140&gt;"",'P12'!$E140&amp;" "&amp;CHAR(10)&amp;'P12'!$F140,'P12'!$E140)</f>
        <v>NT</v>
      </c>
      <c r="S140" s="196" t="str">
        <f>IF('P13'!$F140&gt;"",'P13'!$E140&amp;" "&amp;CHAR(10)&amp;'P13'!$F140,'P13'!$E140)</f>
        <v>NT</v>
      </c>
      <c r="T140" s="196" t="str">
        <f>IF('P14'!$F140&gt;"",'P14'!$E140&amp;" "&amp;CHAR(10)&amp;'P14'!$F140,'P14'!$E140)</f>
        <v>NT</v>
      </c>
      <c r="U140" s="196" t="str">
        <f>IF('P15'!$F140&gt;"",'P15'!$E140&amp;" "&amp;CHAR(10)&amp;'P15'!$F140,'P15'!$E140)</f>
        <v>NT</v>
      </c>
      <c r="V140" s="196" t="str">
        <f>IF(BaseDeCalcul!S146="NC",IF('P16'!$F140&gt;"",IF('P16'!$H140&gt;"",BaseDeCalcul!S146&amp;CHAR(10)&amp;'P16'!$F140&amp;CHAR(10)&amp;"-",BaseDeCalcul!S146&amp;CHAR(10)&amp;'P16'!$F140&amp;CHAR(10)),BaseDeCalcul!S146),BaseDeCalcul!S146)</f>
        <v>NT</v>
      </c>
      <c r="W140" s="196" t="str">
        <f>IF(BaseDeCalcul!T146="NC",IF('P17'!$F140&gt;"",IF('P17'!$H140&gt;"",BaseDeCalcul!T146&amp;CHAR(10)&amp;'P17'!$F140&amp;CHAR(10)&amp;"-",BaseDeCalcul!T146&amp;CHAR(10)&amp;'P17'!$F140&amp;CHAR(10)),BaseDeCalcul!T146),BaseDeCalcul!T146)</f>
        <v>NT</v>
      </c>
      <c r="X140" s="196" t="str">
        <f>IF(BaseDeCalcul!U146="NC",IF('P18'!$F140&gt;"",IF('P18'!$H140&gt;"",BaseDeCalcul!U146&amp;CHAR(10)&amp;'P18'!$F140&amp;CHAR(10)&amp;"-",BaseDeCalcul!U146&amp;CHAR(10)&amp;'P18'!$F140&amp;CHAR(10)),BaseDeCalcul!U146),BaseDeCalcul!U146)</f>
        <v>NT</v>
      </c>
      <c r="Y140" s="196" t="str">
        <f>IF(BaseDeCalcul!V146="NC",IF('P19'!$F140&gt;"",IF('P19'!$H140&gt;"",BaseDeCalcul!V146&amp;CHAR(10)&amp;'P19'!$F140&amp;CHAR(10)&amp;"-",BaseDeCalcul!V146&amp;CHAR(10)&amp;'P19'!$F140&amp;CHAR(10)),BaseDeCalcul!V146),BaseDeCalcul!V146)</f>
        <v>NT</v>
      </c>
      <c r="Z140" s="198" t="str">
        <f>IF(BaseDeCalcul!V146="NC",IF('P20'!$F140&gt;"",IF('P20'!$H140&gt;"",BaseDeCalcul!V146&amp;CHAR(10)&amp;'P20'!$F140&amp;CHAR(10)&amp;"-",BaseDeCalcul!V146&amp;CHAR(10)&amp;'P20'!$F140&amp;CHAR(10)),BaseDeCalcul!V146),BaseDeCalcul!V146)</f>
        <v>NT</v>
      </c>
      <c r="AA140" s="201" t="str">
        <f>BaseDeCalcul!AE146</f>
        <v>NT</v>
      </c>
      <c r="AB140" s="193" t="str">
        <f t="shared" si="2"/>
        <v/>
      </c>
    </row>
    <row r="141" spans="1:28" ht="36" hidden="1">
      <c r="B141" s="71" t="str">
        <f>Criteres!B141</f>
        <v>Consultation</v>
      </c>
      <c r="C141" s="195">
        <f>BaseDeCalcul!AA147</f>
        <v>137</v>
      </c>
      <c r="D141" s="195" t="str">
        <f>BaseDeCalcul!B147</f>
        <v>13.20</v>
      </c>
      <c r="E141" s="72" t="str">
        <f>Criteres!E141</f>
        <v>Dans le cas de contenus utilisant des langages à balises, la fonction des - Composants d'Interface Utilisateurs, icônes et régions peut être déterminée programmatiquement.</v>
      </c>
      <c r="F141" s="70" t="str">
        <f>Criteres!D141</f>
        <v>AAA</v>
      </c>
      <c r="G141" s="196" t="str">
        <f>IF(BaseDeCalcul!D147="NC",IF('P01'!$F141&gt;"",IF('P01'!$H141&gt;"",BaseDeCalcul!D147&amp;CHAR(10)&amp;'P01'!$F141&amp;CHAR(10)&amp;"-",BaseDeCalcul!D147&amp;CHAR(10)&amp;'P01'!$F141&amp;CHAR(10)),BaseDeCalcul!D147),BaseDeCalcul!D147)</f>
        <v>NT</v>
      </c>
      <c r="H141" s="196" t="str">
        <f>IF(BaseDeCalcul!E147="NC",IF('P02'!$F141&gt;"",IF('P02'!$H141&gt;"",BaseDeCalcul!E147&amp;CHAR(10)&amp;'P02'!$F141&amp;CHAR(10)&amp;"-",BaseDeCalcul!E147&amp;CHAR(10)&amp;'P02'!$F141&amp;CHAR(10)),BaseDeCalcul!E147),BaseDeCalcul!E147)</f>
        <v>NT</v>
      </c>
      <c r="I141" s="196" t="str">
        <f>IF(BaseDeCalcul!F147="NC",IF('P03'!$F141&gt;"",IF('P03'!$H141&gt;"",BaseDeCalcul!F147&amp;CHAR(10)&amp;'P03'!$F141&amp;CHAR(10)&amp;"-",BaseDeCalcul!F147&amp;CHAR(10)&amp;'P03'!$F141&amp;CHAR(10)),BaseDeCalcul!F147),BaseDeCalcul!F147)</f>
        <v>NT</v>
      </c>
      <c r="J141" s="196" t="str">
        <f>IF(BaseDeCalcul!G147="NC",IF('P04'!$F141&gt;"",IF('P04'!$H141&gt;"",BaseDeCalcul!G147&amp;CHAR(10)&amp;'P04'!$F141&amp;CHAR(10)&amp;"-",BaseDeCalcul!G147&amp;CHAR(10)&amp;'P04'!$F141&amp;CHAR(10)),BaseDeCalcul!G147),BaseDeCalcul!G147)</f>
        <v>NT</v>
      </c>
      <c r="K141" s="196" t="str">
        <f>IF(BaseDeCalcul!H147="NC",IF('P05'!$F141&gt;"",IF('P05'!$H141&gt;"",BaseDeCalcul!H147&amp;CHAR(10)&amp;'P05'!$F141&amp;CHAR(10)&amp;"-",BaseDeCalcul!H147&amp;CHAR(10)&amp;'P05'!$F141&amp;CHAR(10)),BaseDeCalcul!H147),BaseDeCalcul!H147)</f>
        <v>NT</v>
      </c>
      <c r="L141" s="196" t="str">
        <f>IF(BaseDeCalcul!I147="NC",IF('P06'!$F141&gt;"",IF('P06'!$H141&gt;"",BaseDeCalcul!I147&amp;CHAR(10)&amp;'P06'!$F141&amp;CHAR(10)&amp;"-",BaseDeCalcul!I147&amp;CHAR(10)&amp;'P06'!$F141&amp;CHAR(10)),BaseDeCalcul!I147),BaseDeCalcul!I147)</f>
        <v>NT</v>
      </c>
      <c r="M141" s="196" t="str">
        <f>IF(BaseDeCalcul!J147="NC",IF('P07'!$F141&gt;"",IF('P07'!$H141&gt;"",BaseDeCalcul!J147&amp;CHAR(10)&amp;'P07'!$F141&amp;CHAR(10)&amp;"-",BaseDeCalcul!J147&amp;CHAR(10)&amp;'P07'!$F141&amp;CHAR(10)),BaseDeCalcul!J147),BaseDeCalcul!J147)</f>
        <v>NT</v>
      </c>
      <c r="N141" s="196" t="str">
        <f>IF(BaseDeCalcul!K147="NC",IF('P08'!$F141&gt;"",IF('P08'!$H141&gt;"",BaseDeCalcul!K147&amp;CHAR(10)&amp;'P08'!$F141&amp;CHAR(10)&amp;"-",BaseDeCalcul!K147&amp;CHAR(10)&amp;'P08'!$F141&amp;CHAR(10)),BaseDeCalcul!K147),BaseDeCalcul!K147)</f>
        <v>NT</v>
      </c>
      <c r="O141" s="196" t="str">
        <f>IF(BaseDeCalcul!L147="NC",IF('P09'!$F141&gt;"",IF('P09'!$H141&gt;"",BaseDeCalcul!L147&amp;CHAR(10)&amp;'P09'!$F141&amp;CHAR(10)&amp;"-",BaseDeCalcul!L147&amp;CHAR(10)&amp;'P09'!$F141&amp;CHAR(10)),BaseDeCalcul!L147),BaseDeCalcul!L147)</f>
        <v>NT</v>
      </c>
      <c r="P141" s="196" t="str">
        <f>IF(BaseDeCalcul!M147="NC",IF('P10'!$F141&gt;"",IF('P10'!$H141&gt;"",BaseDeCalcul!M147&amp;CHAR(10)&amp;'P10'!$F141&amp;CHAR(10)&amp;"-",BaseDeCalcul!M147&amp;CHAR(10)&amp;'P10'!$F141&amp;CHAR(10)),BaseDeCalcul!M147),BaseDeCalcul!M147)</f>
        <v>NT</v>
      </c>
      <c r="Q141" s="196" t="str">
        <f>IF(BaseDeCalcul!N147="NC",IF('P11'!$F141&gt;"",IF('P11'!$H141&gt;"",BaseDeCalcul!N147&amp;CHAR(10)&amp;'P11'!$F141&amp;CHAR(10)&amp;"-",BaseDeCalcul!N147&amp;CHAR(10)&amp;'P11'!$F141&amp;CHAR(10)),BaseDeCalcul!N147),BaseDeCalcul!N147)</f>
        <v>NT</v>
      </c>
      <c r="R141" s="196" t="str">
        <f>IF(BaseDeCalcul!O147="NC",IF('P12'!$F141&gt;"",IF('P12'!$H141&gt;"",BaseDeCalcul!O147&amp;CHAR(10)&amp;'P12'!$F141&amp;CHAR(10)&amp;"-",BaseDeCalcul!O147&amp;CHAR(10)&amp;'P12'!$F141&amp;CHAR(10)),BaseDeCalcul!O147),BaseDeCalcul!O147)</f>
        <v>NT</v>
      </c>
      <c r="S141" s="196" t="str">
        <f>IF(BaseDeCalcul!P147="NC",IF('P13'!$F141&gt;"",IF('P13'!$H141&gt;"",BaseDeCalcul!P147&amp;CHAR(10)&amp;'P13'!$F141&amp;CHAR(10)&amp;"-",BaseDeCalcul!P147&amp;CHAR(10)&amp;'P13'!$F141&amp;CHAR(10)),BaseDeCalcul!P147),BaseDeCalcul!P147)</f>
        <v>NT</v>
      </c>
      <c r="T141" s="196" t="str">
        <f>IF(BaseDeCalcul!Q147="NC",IF('P14'!$F141&gt;"",IF('P14'!$H141&gt;"",BaseDeCalcul!Q147&amp;CHAR(10)&amp;'P14'!$F141&amp;CHAR(10)&amp;"-",BaseDeCalcul!Q147&amp;CHAR(10)&amp;'P14'!$F141&amp;CHAR(10)),BaseDeCalcul!Q147),BaseDeCalcul!Q147)</f>
        <v>NT</v>
      </c>
      <c r="U141" s="196" t="str">
        <f>IF(BaseDeCalcul!R147="NC",IF('P15'!$F141&gt;"",IF('P15'!$H141&gt;"",BaseDeCalcul!R147&amp;CHAR(10)&amp;'P15'!$F141&amp;CHAR(10)&amp;"-",BaseDeCalcul!R147&amp;CHAR(10)&amp;'P15'!$F141&amp;CHAR(10)),BaseDeCalcul!R147),BaseDeCalcul!R147)</f>
        <v>NT</v>
      </c>
      <c r="V141" s="196" t="str">
        <f>IF(BaseDeCalcul!S147="NC",IF('P16'!$F141&gt;"",IF('P16'!$H141&gt;"",BaseDeCalcul!S147&amp;CHAR(10)&amp;'P16'!$F141&amp;CHAR(10)&amp;"-",BaseDeCalcul!S147&amp;CHAR(10)&amp;'P16'!$F141&amp;CHAR(10)),BaseDeCalcul!S147),BaseDeCalcul!S147)</f>
        <v>NT</v>
      </c>
      <c r="W141" s="196" t="str">
        <f>IF(BaseDeCalcul!T147="NC",IF('P17'!$F141&gt;"",IF('P17'!$H141&gt;"",BaseDeCalcul!T147&amp;CHAR(10)&amp;'P17'!$F141&amp;CHAR(10)&amp;"-",BaseDeCalcul!T147&amp;CHAR(10)&amp;'P17'!$F141&amp;CHAR(10)),BaseDeCalcul!T147),BaseDeCalcul!T147)</f>
        <v>NT</v>
      </c>
      <c r="X141" s="196" t="str">
        <f>IF(BaseDeCalcul!U147="NC",IF('P18'!$F141&gt;"",IF('P18'!$H141&gt;"",BaseDeCalcul!U147&amp;CHAR(10)&amp;'P18'!$F141&amp;CHAR(10)&amp;"-",BaseDeCalcul!U147&amp;CHAR(10)&amp;'P18'!$F141&amp;CHAR(10)),BaseDeCalcul!U147),BaseDeCalcul!U147)</f>
        <v>NT</v>
      </c>
      <c r="Y141" s="196" t="str">
        <f>IF(BaseDeCalcul!V147="NC",IF('P19'!$F141&gt;"",IF('P19'!$H141&gt;"",BaseDeCalcul!V147&amp;CHAR(10)&amp;'P19'!$F141&amp;CHAR(10)&amp;"-",BaseDeCalcul!V147&amp;CHAR(10)&amp;'P19'!$F141&amp;CHAR(10)),BaseDeCalcul!V147),BaseDeCalcul!V147)</f>
        <v>NT</v>
      </c>
      <c r="Z141" s="198" t="str">
        <f>IF(BaseDeCalcul!V147="NC",IF('P20'!$F141&gt;"",IF('P20'!$H141&gt;"",BaseDeCalcul!V147&amp;CHAR(10)&amp;'P20'!$F141&amp;CHAR(10)&amp;"-",BaseDeCalcul!V147&amp;CHAR(10)&amp;'P20'!$F141&amp;CHAR(10)),BaseDeCalcul!V147),BaseDeCalcul!V147)</f>
        <v>NT</v>
      </c>
      <c r="AA141" s="201" t="str">
        <f>BaseDeCalcul!AE147</f>
        <v>NT</v>
      </c>
      <c r="AB141" s="193" t="str">
        <f t="shared" si="2"/>
        <v/>
      </c>
    </row>
    <row r="142" spans="1:28" ht="36" hidden="1">
      <c r="B142" s="71" t="str">
        <f>Criteres!B142</f>
        <v>Consultation</v>
      </c>
      <c r="C142" s="195">
        <f>BaseDeCalcul!AA148</f>
        <v>137</v>
      </c>
      <c r="D142" s="195" t="str">
        <f>BaseDeCalcul!B148</f>
        <v>13.21</v>
      </c>
      <c r="E142" s="72" t="str">
        <f>Criteres!E142</f>
        <v>Les utilisateurs sont avertis en cas d'inactivité qui pourrait provoquer une perte de données, sauf si les données sont conservées pendant plus de 20 heures d'inactivité</v>
      </c>
      <c r="F142" s="70" t="str">
        <f>Criteres!D142</f>
        <v>AAA</v>
      </c>
      <c r="G142" s="196" t="str">
        <f>IF(BaseDeCalcul!D148="NC",IF('P01'!$F142&gt;"",IF('P01'!$H142&gt;"",BaseDeCalcul!D148&amp;CHAR(10)&amp;'P01'!$F142&amp;CHAR(10)&amp;"-",BaseDeCalcul!D148&amp;CHAR(10)&amp;'P01'!$F142&amp;CHAR(10)),BaseDeCalcul!D148),BaseDeCalcul!D148)</f>
        <v>NT</v>
      </c>
      <c r="H142" s="196" t="str">
        <f>IF(BaseDeCalcul!E148="NC",IF('P02'!$F142&gt;"",IF('P02'!$H142&gt;"",BaseDeCalcul!E148&amp;CHAR(10)&amp;'P02'!$F142&amp;CHAR(10)&amp;"-",BaseDeCalcul!E148&amp;CHAR(10)&amp;'P02'!$F142&amp;CHAR(10)),BaseDeCalcul!E148),BaseDeCalcul!E148)</f>
        <v>NT</v>
      </c>
      <c r="I142" s="196" t="str">
        <f>IF(BaseDeCalcul!F148="NC",IF('P03'!$F142&gt;"",IF('P03'!$H142&gt;"",BaseDeCalcul!F148&amp;CHAR(10)&amp;'P03'!$F142&amp;CHAR(10)&amp;"-",BaseDeCalcul!F148&amp;CHAR(10)&amp;'P03'!$F142&amp;CHAR(10)),BaseDeCalcul!F148),BaseDeCalcul!F148)</f>
        <v>NT</v>
      </c>
      <c r="J142" s="196" t="str">
        <f>IF(BaseDeCalcul!G148="NC",IF('P04'!$F142&gt;"",IF('P04'!$H142&gt;"",BaseDeCalcul!G148&amp;CHAR(10)&amp;'P04'!$F142&amp;CHAR(10)&amp;"-",BaseDeCalcul!G148&amp;CHAR(10)&amp;'P04'!$F142&amp;CHAR(10)),BaseDeCalcul!G148),BaseDeCalcul!G148)</f>
        <v>NT</v>
      </c>
      <c r="K142" s="196" t="str">
        <f>IF(BaseDeCalcul!H148="NC",IF('P05'!$F142&gt;"",IF('P05'!$H142&gt;"",BaseDeCalcul!H148&amp;CHAR(10)&amp;'P05'!$F142&amp;CHAR(10)&amp;"-",BaseDeCalcul!H148&amp;CHAR(10)&amp;'P05'!$F142&amp;CHAR(10)),BaseDeCalcul!H148),BaseDeCalcul!H148)</f>
        <v>NT</v>
      </c>
      <c r="L142" s="196" t="str">
        <f>IF(BaseDeCalcul!I148="NC",IF('P06'!$F142&gt;"",IF('P06'!$H142&gt;"",BaseDeCalcul!I148&amp;CHAR(10)&amp;'P06'!$F142&amp;CHAR(10)&amp;"-",BaseDeCalcul!I148&amp;CHAR(10)&amp;'P06'!$F142&amp;CHAR(10)),BaseDeCalcul!I148),BaseDeCalcul!I148)</f>
        <v>NT</v>
      </c>
      <c r="M142" s="196" t="str">
        <f>IF(BaseDeCalcul!J148="NC",IF('P07'!$F142&gt;"",IF('P07'!$H142&gt;"",BaseDeCalcul!J148&amp;CHAR(10)&amp;'P07'!$F142&amp;CHAR(10)&amp;"-",BaseDeCalcul!J148&amp;CHAR(10)&amp;'P07'!$F142&amp;CHAR(10)),BaseDeCalcul!J148),BaseDeCalcul!J148)</f>
        <v>NT</v>
      </c>
      <c r="N142" s="196" t="str">
        <f>IF(BaseDeCalcul!K148="NC",IF('P08'!$F142&gt;"",IF('P08'!$H142&gt;"",BaseDeCalcul!K148&amp;CHAR(10)&amp;'P08'!$F142&amp;CHAR(10)&amp;"-",BaseDeCalcul!K148&amp;CHAR(10)&amp;'P08'!$F142&amp;CHAR(10)),BaseDeCalcul!K148),BaseDeCalcul!K148)</f>
        <v>NT</v>
      </c>
      <c r="O142" s="196" t="str">
        <f>IF(BaseDeCalcul!L148="NC",IF('P09'!$F142&gt;"",IF('P09'!$H142&gt;"",BaseDeCalcul!L148&amp;CHAR(10)&amp;'P09'!$F142&amp;CHAR(10)&amp;"-",BaseDeCalcul!L148&amp;CHAR(10)&amp;'P09'!$F142&amp;CHAR(10)),BaseDeCalcul!L148),BaseDeCalcul!L148)</f>
        <v>NT</v>
      </c>
      <c r="P142" s="196" t="str">
        <f>IF(BaseDeCalcul!M148="NC",IF('P10'!$F142&gt;"",IF('P10'!$H142&gt;"",BaseDeCalcul!M148&amp;CHAR(10)&amp;'P10'!$F142&amp;CHAR(10)&amp;"-",BaseDeCalcul!M148&amp;CHAR(10)&amp;'P10'!$F142&amp;CHAR(10)),BaseDeCalcul!M148),BaseDeCalcul!M148)</f>
        <v>NT</v>
      </c>
      <c r="Q142" s="196" t="str">
        <f>IF(BaseDeCalcul!N148="NC",IF('P11'!$F142&gt;"",IF('P11'!$H142&gt;"",BaseDeCalcul!N148&amp;CHAR(10)&amp;'P11'!$F142&amp;CHAR(10)&amp;"-",BaseDeCalcul!N148&amp;CHAR(10)&amp;'P11'!$F142&amp;CHAR(10)),BaseDeCalcul!N148),BaseDeCalcul!N148)</f>
        <v>NT</v>
      </c>
      <c r="R142" s="196" t="str">
        <f>IF(BaseDeCalcul!O148="NC",IF('P12'!$F142&gt;"",IF('P12'!$H142&gt;"",BaseDeCalcul!O148&amp;CHAR(10)&amp;'P12'!$F142&amp;CHAR(10)&amp;"-",BaseDeCalcul!O148&amp;CHAR(10)&amp;'P12'!$F142&amp;CHAR(10)),BaseDeCalcul!O148),BaseDeCalcul!O148)</f>
        <v>NT</v>
      </c>
      <c r="S142" s="196" t="str">
        <f>IF(BaseDeCalcul!P148="NC",IF('P13'!$F142&gt;"",IF('P13'!$H142&gt;"",BaseDeCalcul!P148&amp;CHAR(10)&amp;'P13'!$F142&amp;CHAR(10)&amp;"-",BaseDeCalcul!P148&amp;CHAR(10)&amp;'P13'!$F142&amp;CHAR(10)),BaseDeCalcul!P148),BaseDeCalcul!P148)</f>
        <v>NT</v>
      </c>
      <c r="T142" s="196" t="str">
        <f>IF(BaseDeCalcul!Q148="NC",IF('P14'!$F142&gt;"",IF('P14'!$H142&gt;"",BaseDeCalcul!Q148&amp;CHAR(10)&amp;'P14'!$F142&amp;CHAR(10)&amp;"-",BaseDeCalcul!Q148&amp;CHAR(10)&amp;'P14'!$F142&amp;CHAR(10)),BaseDeCalcul!Q148),BaseDeCalcul!Q148)</f>
        <v>NT</v>
      </c>
      <c r="U142" s="196" t="str">
        <f>IF(BaseDeCalcul!R148="NC",IF('P15'!$F142&gt;"",IF('P15'!$H142&gt;"",BaseDeCalcul!R148&amp;CHAR(10)&amp;'P15'!$F142&amp;CHAR(10)&amp;"-",BaseDeCalcul!R148&amp;CHAR(10)&amp;'P15'!$F142&amp;CHAR(10)),BaseDeCalcul!R148),BaseDeCalcul!R148)</f>
        <v>NT</v>
      </c>
      <c r="V142" s="196" t="str">
        <f>IF(BaseDeCalcul!S148="NC",IF('P16'!$F142&gt;"",IF('P16'!$H142&gt;"",BaseDeCalcul!S148&amp;CHAR(10)&amp;'P16'!$F142&amp;CHAR(10)&amp;"-",BaseDeCalcul!S148&amp;CHAR(10)&amp;'P16'!$F142&amp;CHAR(10)),BaseDeCalcul!S148),BaseDeCalcul!S148)</f>
        <v>NT</v>
      </c>
      <c r="W142" s="196" t="str">
        <f>IF(BaseDeCalcul!T148="NC",IF('P17'!$F142&gt;"",IF('P17'!$H142&gt;"",BaseDeCalcul!T148&amp;CHAR(10)&amp;'P17'!$F142&amp;CHAR(10)&amp;"-",BaseDeCalcul!T148&amp;CHAR(10)&amp;'P17'!$F142&amp;CHAR(10)),BaseDeCalcul!T148),BaseDeCalcul!T148)</f>
        <v>NT</v>
      </c>
      <c r="X142" s="196" t="str">
        <f>IF(BaseDeCalcul!U148="NC",IF('P18'!$F142&gt;"",IF('P18'!$H142&gt;"",BaseDeCalcul!U148&amp;CHAR(10)&amp;'P18'!$F142&amp;CHAR(10)&amp;"-",BaseDeCalcul!U148&amp;CHAR(10)&amp;'P18'!$F142&amp;CHAR(10)),BaseDeCalcul!U148),BaseDeCalcul!U148)</f>
        <v>NT</v>
      </c>
      <c r="Y142" s="196" t="str">
        <f>IF(BaseDeCalcul!V148="NC",IF('P19'!$F142&gt;"",IF('P19'!$H142&gt;"",BaseDeCalcul!V148&amp;CHAR(10)&amp;'P19'!$F142&amp;CHAR(10)&amp;"-",BaseDeCalcul!V148&amp;CHAR(10)&amp;'P19'!$F142&amp;CHAR(10)),BaseDeCalcul!V148),BaseDeCalcul!V148)</f>
        <v>NT</v>
      </c>
      <c r="Z142" s="198" t="str">
        <f>IF(BaseDeCalcul!V148="NC",IF('P20'!$F142&gt;"",IF('P20'!$H142&gt;"",BaseDeCalcul!V148&amp;CHAR(10)&amp;'P20'!$F142&amp;CHAR(10)&amp;"-",BaseDeCalcul!V148&amp;CHAR(10)&amp;'P20'!$F142&amp;CHAR(10)),BaseDeCalcul!V148),BaseDeCalcul!V148)</f>
        <v>NT</v>
      </c>
      <c r="AA142" s="201" t="str">
        <f>BaseDeCalcul!AE148</f>
        <v>NT</v>
      </c>
      <c r="AB142" s="193" t="str">
        <f t="shared" si="2"/>
        <v/>
      </c>
    </row>
    <row r="143" spans="1:28" ht="36" hidden="1">
      <c r="B143" s="71" t="str">
        <f>Criteres!B143</f>
        <v>Consultation</v>
      </c>
      <c r="C143" s="195">
        <f>BaseDeCalcul!AA149</f>
        <v>137</v>
      </c>
      <c r="D143" s="195" t="str">
        <f>BaseDeCalcul!B149</f>
        <v>13.22</v>
      </c>
      <c r="E143" s="72" t="str">
        <f>Criteres!E143</f>
        <v>Les animations déclenchées par une interaction peuvent être désactivée, sauf si l'animation est essentielle pour une fonctionnalité ou qu'elle est porteuse d'information</v>
      </c>
      <c r="F143" s="70" t="str">
        <f>Criteres!D143</f>
        <v>AAA</v>
      </c>
      <c r="G143" s="196" t="str">
        <f>IF(BaseDeCalcul!D149="NC",IF('P01'!$F143&gt;"",IF('P01'!$H143&gt;"",BaseDeCalcul!D149&amp;CHAR(10)&amp;'P01'!$F143&amp;CHAR(10)&amp;"-",BaseDeCalcul!D149&amp;CHAR(10)&amp;'P01'!$F143&amp;CHAR(10)),BaseDeCalcul!D149),BaseDeCalcul!D149)</f>
        <v>NT</v>
      </c>
      <c r="H143" s="196" t="str">
        <f>IF(BaseDeCalcul!E149="NC",IF('P02'!$F143&gt;"",IF('P02'!$H143&gt;"",BaseDeCalcul!E149&amp;CHAR(10)&amp;'P02'!$F143&amp;CHAR(10)&amp;"-",BaseDeCalcul!E149&amp;CHAR(10)&amp;'P02'!$F143&amp;CHAR(10)),BaseDeCalcul!E149),BaseDeCalcul!E149)</f>
        <v>NT</v>
      </c>
      <c r="I143" s="196" t="str">
        <f>IF(BaseDeCalcul!F149="NC",IF('P03'!$F143&gt;"",IF('P03'!$H143&gt;"",BaseDeCalcul!F149&amp;CHAR(10)&amp;'P03'!$F143&amp;CHAR(10)&amp;"-",BaseDeCalcul!F149&amp;CHAR(10)&amp;'P03'!$F143&amp;CHAR(10)),BaseDeCalcul!F149),BaseDeCalcul!F149)</f>
        <v>NT</v>
      </c>
      <c r="J143" s="196" t="str">
        <f>IF(BaseDeCalcul!G149="NC",IF('P04'!$F143&gt;"",IF('P04'!$H143&gt;"",BaseDeCalcul!G149&amp;CHAR(10)&amp;'P04'!$F143&amp;CHAR(10)&amp;"-",BaseDeCalcul!G149&amp;CHAR(10)&amp;'P04'!$F143&amp;CHAR(10)),BaseDeCalcul!G149),BaseDeCalcul!G149)</f>
        <v>NT</v>
      </c>
      <c r="K143" s="196" t="str">
        <f>IF(BaseDeCalcul!H149="NC",IF('P05'!$F143&gt;"",IF('P05'!$H143&gt;"",BaseDeCalcul!H149&amp;CHAR(10)&amp;'P05'!$F143&amp;CHAR(10)&amp;"-",BaseDeCalcul!H149&amp;CHAR(10)&amp;'P05'!$F143&amp;CHAR(10)),BaseDeCalcul!H149),BaseDeCalcul!H149)</f>
        <v>NT</v>
      </c>
      <c r="L143" s="196" t="str">
        <f>IF(BaseDeCalcul!I149="NC",IF('P06'!$F143&gt;"",IF('P06'!$H143&gt;"",BaseDeCalcul!I149&amp;CHAR(10)&amp;'P06'!$F143&amp;CHAR(10)&amp;"-",BaseDeCalcul!I149&amp;CHAR(10)&amp;'P06'!$F143&amp;CHAR(10)),BaseDeCalcul!I149),BaseDeCalcul!I149)</f>
        <v>NT</v>
      </c>
      <c r="M143" s="196" t="str">
        <f>IF(BaseDeCalcul!J149="NC",IF('P07'!$F143&gt;"",IF('P07'!$H143&gt;"",BaseDeCalcul!J149&amp;CHAR(10)&amp;'P07'!$F143&amp;CHAR(10)&amp;"-",BaseDeCalcul!J149&amp;CHAR(10)&amp;'P07'!$F143&amp;CHAR(10)),BaseDeCalcul!J149),BaseDeCalcul!J149)</f>
        <v>NT</v>
      </c>
      <c r="N143" s="196" t="str">
        <f>IF(BaseDeCalcul!K149="NC",IF('P08'!$F143&gt;"",IF('P08'!$H143&gt;"",BaseDeCalcul!K149&amp;CHAR(10)&amp;'P08'!$F143&amp;CHAR(10)&amp;"-",BaseDeCalcul!K149&amp;CHAR(10)&amp;'P08'!$F143&amp;CHAR(10)),BaseDeCalcul!K149),BaseDeCalcul!K149)</f>
        <v>NT</v>
      </c>
      <c r="O143" s="196" t="str">
        <f>IF(BaseDeCalcul!L149="NC",IF('P09'!$F143&gt;"",IF('P09'!$H143&gt;"",BaseDeCalcul!L149&amp;CHAR(10)&amp;'P09'!$F143&amp;CHAR(10)&amp;"-",BaseDeCalcul!L149&amp;CHAR(10)&amp;'P09'!$F143&amp;CHAR(10)),BaseDeCalcul!L149),BaseDeCalcul!L149)</f>
        <v>NT</v>
      </c>
      <c r="P143" s="196" t="str">
        <f>IF(BaseDeCalcul!M149="NC",IF('P10'!$F143&gt;"",IF('P10'!$H143&gt;"",BaseDeCalcul!M149&amp;CHAR(10)&amp;'P10'!$F143&amp;CHAR(10)&amp;"-",BaseDeCalcul!M149&amp;CHAR(10)&amp;'P10'!$F143&amp;CHAR(10)),BaseDeCalcul!M149),BaseDeCalcul!M149)</f>
        <v>NT</v>
      </c>
      <c r="Q143" s="196" t="str">
        <f>IF(BaseDeCalcul!N149="NC",IF('P11'!$F143&gt;"",IF('P11'!$H143&gt;"",BaseDeCalcul!N149&amp;CHAR(10)&amp;'P11'!$F143&amp;CHAR(10)&amp;"-",BaseDeCalcul!N149&amp;CHAR(10)&amp;'P11'!$F143&amp;CHAR(10)),BaseDeCalcul!N149),BaseDeCalcul!N149)</f>
        <v>NT</v>
      </c>
      <c r="R143" s="196" t="str">
        <f>IF(BaseDeCalcul!O149="NC",IF('P12'!$F143&gt;"",IF('P12'!$H143&gt;"",BaseDeCalcul!O149&amp;CHAR(10)&amp;'P12'!$F143&amp;CHAR(10)&amp;"-",BaseDeCalcul!O149&amp;CHAR(10)&amp;'P12'!$F143&amp;CHAR(10)),BaseDeCalcul!O149),BaseDeCalcul!O149)</f>
        <v>NT</v>
      </c>
      <c r="S143" s="196" t="str">
        <f>IF(BaseDeCalcul!P149="NC",IF('P13'!$F143&gt;"",IF('P13'!$H143&gt;"",BaseDeCalcul!P149&amp;CHAR(10)&amp;'P13'!$F143&amp;CHAR(10)&amp;"-",BaseDeCalcul!P149&amp;CHAR(10)&amp;'P13'!$F143&amp;CHAR(10)),BaseDeCalcul!P149),BaseDeCalcul!P149)</f>
        <v>NT</v>
      </c>
      <c r="T143" s="196" t="str">
        <f>IF(BaseDeCalcul!Q149="NC",IF('P14'!$F143&gt;"",IF('P14'!$H143&gt;"",BaseDeCalcul!Q149&amp;CHAR(10)&amp;'P14'!$F143&amp;CHAR(10)&amp;"-",BaseDeCalcul!Q149&amp;CHAR(10)&amp;'P14'!$F143&amp;CHAR(10)),BaseDeCalcul!Q149),BaseDeCalcul!Q149)</f>
        <v>NT</v>
      </c>
      <c r="U143" s="196" t="str">
        <f>IF(BaseDeCalcul!R149="NC",IF('P15'!$F143&gt;"",IF('P15'!$H143&gt;"",BaseDeCalcul!R149&amp;CHAR(10)&amp;'P15'!$F143&amp;CHAR(10)&amp;"-",BaseDeCalcul!R149&amp;CHAR(10)&amp;'P15'!$F143&amp;CHAR(10)),BaseDeCalcul!R149),BaseDeCalcul!R149)</f>
        <v>NT</v>
      </c>
      <c r="V143" s="196" t="str">
        <f>IF(BaseDeCalcul!S149="NC",IF('P16'!$F143&gt;"",IF('P16'!$H143&gt;"",BaseDeCalcul!S149&amp;CHAR(10)&amp;'P16'!$F143&amp;CHAR(10)&amp;"-",BaseDeCalcul!S149&amp;CHAR(10)&amp;'P16'!$F143&amp;CHAR(10)),BaseDeCalcul!S149),BaseDeCalcul!S149)</f>
        <v>NT</v>
      </c>
      <c r="W143" s="196" t="str">
        <f>IF(BaseDeCalcul!T149="NC",IF('P17'!$F143&gt;"",IF('P17'!$H143&gt;"",BaseDeCalcul!T149&amp;CHAR(10)&amp;'P17'!$F143&amp;CHAR(10)&amp;"-",BaseDeCalcul!T149&amp;CHAR(10)&amp;'P17'!$F143&amp;CHAR(10)),BaseDeCalcul!T149),BaseDeCalcul!T149)</f>
        <v>NT</v>
      </c>
      <c r="X143" s="196" t="str">
        <f>IF(BaseDeCalcul!U149="NC",IF('P18'!$F143&gt;"",IF('P18'!$H143&gt;"",BaseDeCalcul!U149&amp;CHAR(10)&amp;'P18'!$F143&amp;CHAR(10)&amp;"-",BaseDeCalcul!U149&amp;CHAR(10)&amp;'P18'!$F143&amp;CHAR(10)),BaseDeCalcul!U149),BaseDeCalcul!U149)</f>
        <v>NT</v>
      </c>
      <c r="Y143" s="196" t="str">
        <f>IF(BaseDeCalcul!V149="NC",IF('P19'!$F143&gt;"",IF('P19'!$H143&gt;"",BaseDeCalcul!V149&amp;CHAR(10)&amp;'P19'!$F143&amp;CHAR(10)&amp;"-",BaseDeCalcul!V149&amp;CHAR(10)&amp;'P19'!$F143&amp;CHAR(10)),BaseDeCalcul!V149),BaseDeCalcul!V149)</f>
        <v>NT</v>
      </c>
      <c r="Z143" s="198" t="str">
        <f>IF(BaseDeCalcul!V149="NC",IF('P20'!$F143&gt;"",IF('P20'!$H143&gt;"",BaseDeCalcul!V149&amp;CHAR(10)&amp;'P20'!$F143&amp;CHAR(10)&amp;"-",BaseDeCalcul!V149&amp;CHAR(10)&amp;'P20'!$F143&amp;CHAR(10)),BaseDeCalcul!V149),BaseDeCalcul!V149)</f>
        <v>NT</v>
      </c>
      <c r="AA143" s="201" t="str">
        <f>BaseDeCalcul!AE149</f>
        <v>NT</v>
      </c>
      <c r="AB143" s="193" t="str">
        <f t="shared" si="2"/>
        <v/>
      </c>
    </row>
    <row r="144" spans="1:28" ht="96" hidden="1">
      <c r="B144" s="71" t="str">
        <f>Criteres!B144</f>
        <v>Consultation</v>
      </c>
      <c r="C144" s="195">
        <f>BaseDeCalcul!AA150</f>
        <v>137</v>
      </c>
      <c r="D144" s="195" t="str">
        <f>BaseDeCalcul!B150</f>
        <v>13.23</v>
      </c>
      <c r="E144" s="72"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F144" s="70" t="str">
        <f>Criteres!D144</f>
        <v>AAA</v>
      </c>
      <c r="G144" s="196" t="str">
        <f>IF(BaseDeCalcul!D150="NC",IF('P01'!$F144&gt;"",IF('P01'!$H144&gt;"",BaseDeCalcul!D150&amp;CHAR(10)&amp;'P01'!$F144&amp;CHAR(10)&amp;"-",BaseDeCalcul!D150&amp;CHAR(10)&amp;'P01'!$F144&amp;CHAR(10)),BaseDeCalcul!D150),BaseDeCalcul!D150)</f>
        <v>NT</v>
      </c>
      <c r="H144" s="196" t="str">
        <f>IF(BaseDeCalcul!E150="NC",IF('P02'!$F144&gt;"",IF('P02'!$H144&gt;"",BaseDeCalcul!E150&amp;CHAR(10)&amp;'P02'!$F144&amp;CHAR(10)&amp;"-",BaseDeCalcul!E150&amp;CHAR(10)&amp;'P02'!$F144&amp;CHAR(10)),BaseDeCalcul!E150),BaseDeCalcul!E150)</f>
        <v>NT</v>
      </c>
      <c r="I144" s="196" t="str">
        <f>IF(BaseDeCalcul!F150="NC",IF('P03'!$F144&gt;"",IF('P03'!$H144&gt;"",BaseDeCalcul!F150&amp;CHAR(10)&amp;'P03'!$F144&amp;CHAR(10)&amp;"-",BaseDeCalcul!F150&amp;CHAR(10)&amp;'P03'!$F144&amp;CHAR(10)),BaseDeCalcul!F150),BaseDeCalcul!F150)</f>
        <v>NT</v>
      </c>
      <c r="J144" s="196" t="str">
        <f>IF(BaseDeCalcul!G150="NC",IF('P04'!$F144&gt;"",IF('P04'!$H144&gt;"",BaseDeCalcul!G150&amp;CHAR(10)&amp;'P04'!$F144&amp;CHAR(10)&amp;"-",BaseDeCalcul!G150&amp;CHAR(10)&amp;'P04'!$F144&amp;CHAR(10)),BaseDeCalcul!G150),BaseDeCalcul!G150)</f>
        <v>NT</v>
      </c>
      <c r="K144" s="196" t="str">
        <f>IF(BaseDeCalcul!H150="NC",IF('P05'!$F144&gt;"",IF('P05'!$H144&gt;"",BaseDeCalcul!H150&amp;CHAR(10)&amp;'P05'!$F144&amp;CHAR(10)&amp;"-",BaseDeCalcul!H150&amp;CHAR(10)&amp;'P05'!$F144&amp;CHAR(10)),BaseDeCalcul!H150),BaseDeCalcul!H150)</f>
        <v>NT</v>
      </c>
      <c r="L144" s="196" t="str">
        <f>IF(BaseDeCalcul!I150="NC",IF('P06'!$F144&gt;"",IF('P06'!$H144&gt;"",BaseDeCalcul!I150&amp;CHAR(10)&amp;'P06'!$F144&amp;CHAR(10)&amp;"-",BaseDeCalcul!I150&amp;CHAR(10)&amp;'P06'!$F144&amp;CHAR(10)),BaseDeCalcul!I150),BaseDeCalcul!I150)</f>
        <v>NT</v>
      </c>
      <c r="M144" s="196" t="str">
        <f>IF(BaseDeCalcul!J150="NC",IF('P07'!$F144&gt;"",IF('P07'!$H144&gt;"",BaseDeCalcul!J150&amp;CHAR(10)&amp;'P07'!$F144&amp;CHAR(10)&amp;"-",BaseDeCalcul!J150&amp;CHAR(10)&amp;'P07'!$F144&amp;CHAR(10)),BaseDeCalcul!J150),BaseDeCalcul!J150)</f>
        <v>NT</v>
      </c>
      <c r="N144" s="196" t="str">
        <f>IF(BaseDeCalcul!K150="NC",IF('P08'!$F144&gt;"",IF('P08'!$H144&gt;"",BaseDeCalcul!K150&amp;CHAR(10)&amp;'P08'!$F144&amp;CHAR(10)&amp;"-",BaseDeCalcul!K150&amp;CHAR(10)&amp;'P08'!$F144&amp;CHAR(10)),BaseDeCalcul!K150),BaseDeCalcul!K150)</f>
        <v>NT</v>
      </c>
      <c r="O144" s="196" t="str">
        <f>IF(BaseDeCalcul!L150="NC",IF('P09'!$F144&gt;"",IF('P09'!$H144&gt;"",BaseDeCalcul!L150&amp;CHAR(10)&amp;'P09'!$F144&amp;CHAR(10)&amp;"-",BaseDeCalcul!L150&amp;CHAR(10)&amp;'P09'!$F144&amp;CHAR(10)),BaseDeCalcul!L150),BaseDeCalcul!L150)</f>
        <v>NT</v>
      </c>
      <c r="P144" s="196" t="str">
        <f>IF(BaseDeCalcul!M150="NC",IF('P10'!$F144&gt;"",IF('P10'!$H144&gt;"",BaseDeCalcul!M150&amp;CHAR(10)&amp;'P10'!$F144&amp;CHAR(10)&amp;"-",BaseDeCalcul!M150&amp;CHAR(10)&amp;'P10'!$F144&amp;CHAR(10)),BaseDeCalcul!M150),BaseDeCalcul!M150)</f>
        <v>NT</v>
      </c>
      <c r="Q144" s="196" t="str">
        <f>IF(BaseDeCalcul!N150="NC",IF('P11'!$F144&gt;"",IF('P11'!$H144&gt;"",BaseDeCalcul!N150&amp;CHAR(10)&amp;'P11'!$F144&amp;CHAR(10)&amp;"-",BaseDeCalcul!N150&amp;CHAR(10)&amp;'P11'!$F144&amp;CHAR(10)),BaseDeCalcul!N150),BaseDeCalcul!N150)</f>
        <v>NT</v>
      </c>
      <c r="R144" s="196" t="str">
        <f>IF(BaseDeCalcul!O150="NC",IF('P12'!$F144&gt;"",IF('P12'!$H144&gt;"",BaseDeCalcul!O150&amp;CHAR(10)&amp;'P12'!$F144&amp;CHAR(10)&amp;"-",BaseDeCalcul!O150&amp;CHAR(10)&amp;'P12'!$F144&amp;CHAR(10)),BaseDeCalcul!O150),BaseDeCalcul!O150)</f>
        <v>NT</v>
      </c>
      <c r="S144" s="196" t="str">
        <f>IF(BaseDeCalcul!P150="NC",IF('P13'!$F144&gt;"",IF('P13'!$H144&gt;"",BaseDeCalcul!P150&amp;CHAR(10)&amp;'P13'!$F144&amp;CHAR(10)&amp;"-",BaseDeCalcul!P150&amp;CHAR(10)&amp;'P13'!$F144&amp;CHAR(10)),BaseDeCalcul!P150),BaseDeCalcul!P150)</f>
        <v>NT</v>
      </c>
      <c r="T144" s="196" t="str">
        <f>IF(BaseDeCalcul!Q150="NC",IF('P14'!$F144&gt;"",IF('P14'!$H144&gt;"",BaseDeCalcul!Q150&amp;CHAR(10)&amp;'P14'!$F144&amp;CHAR(10)&amp;"-",BaseDeCalcul!Q150&amp;CHAR(10)&amp;'P14'!$F144&amp;CHAR(10)),BaseDeCalcul!Q150),BaseDeCalcul!Q150)</f>
        <v>NT</v>
      </c>
      <c r="U144" s="196" t="str">
        <f>IF(BaseDeCalcul!R150="NC",IF('P15'!$F144&gt;"",IF('P15'!$H144&gt;"",BaseDeCalcul!R150&amp;CHAR(10)&amp;'P15'!$F144&amp;CHAR(10)&amp;"-",BaseDeCalcul!R150&amp;CHAR(10)&amp;'P15'!$F144&amp;CHAR(10)),BaseDeCalcul!R150),BaseDeCalcul!R150)</f>
        <v>NT</v>
      </c>
      <c r="V144" s="196" t="str">
        <f>IF(BaseDeCalcul!S150="NC",IF('P16'!$F144&gt;"",IF('P16'!$H144&gt;"",BaseDeCalcul!S150&amp;CHAR(10)&amp;'P16'!$F144&amp;CHAR(10)&amp;"-",BaseDeCalcul!S150&amp;CHAR(10)&amp;'P16'!$F144&amp;CHAR(10)),BaseDeCalcul!S150),BaseDeCalcul!S150)</f>
        <v>NT</v>
      </c>
      <c r="W144" s="196" t="str">
        <f>IF(BaseDeCalcul!T150="NC",IF('P17'!$F144&gt;"",IF('P17'!$H144&gt;"",BaseDeCalcul!T150&amp;CHAR(10)&amp;'P17'!$F144&amp;CHAR(10)&amp;"-",BaseDeCalcul!T150&amp;CHAR(10)&amp;'P17'!$F144&amp;CHAR(10)),BaseDeCalcul!T150),BaseDeCalcul!T150)</f>
        <v>NT</v>
      </c>
      <c r="X144" s="196" t="str">
        <f>IF(BaseDeCalcul!U150="NC",IF('P18'!$F144&gt;"",IF('P18'!$H144&gt;"",BaseDeCalcul!U150&amp;CHAR(10)&amp;'P18'!$F144&amp;CHAR(10)&amp;"-",BaseDeCalcul!U150&amp;CHAR(10)&amp;'P18'!$F144&amp;CHAR(10)),BaseDeCalcul!U150),BaseDeCalcul!U150)</f>
        <v>NT</v>
      </c>
      <c r="Y144" s="196" t="str">
        <f>IF(BaseDeCalcul!V150="NC",IF('P19'!$F144&gt;"",IF('P19'!$H144&gt;"",BaseDeCalcul!V150&amp;CHAR(10)&amp;'P19'!$F144&amp;CHAR(10)&amp;"-",BaseDeCalcul!V150&amp;CHAR(10)&amp;'P19'!$F144&amp;CHAR(10)),BaseDeCalcul!V150),BaseDeCalcul!V150)</f>
        <v>NT</v>
      </c>
      <c r="Z144" s="198" t="str">
        <f>IF(BaseDeCalcul!V150="NC",IF('P20'!$F144&gt;"",IF('P20'!$H144&gt;"",BaseDeCalcul!V150&amp;CHAR(10)&amp;'P20'!$F144&amp;CHAR(10)&amp;"-",BaseDeCalcul!V150&amp;CHAR(10)&amp;'P20'!$F144&amp;CHAR(10)),BaseDeCalcul!V150),BaseDeCalcul!V150)</f>
        <v>NT</v>
      </c>
      <c r="AA144" s="201" t="str">
        <f>BaseDeCalcul!AE150</f>
        <v>NT</v>
      </c>
      <c r="AB144" s="193" t="str">
        <f t="shared" si="2"/>
        <v/>
      </c>
    </row>
    <row r="145" spans="2:28" ht="48" hidden="1">
      <c r="B145" s="71" t="str">
        <f>Criteres!B145</f>
        <v>Consultation</v>
      </c>
      <c r="C145" s="195">
        <f>BaseDeCalcul!AA151</f>
        <v>137</v>
      </c>
      <c r="D145" s="195" t="str">
        <f>BaseDeCalcul!B151</f>
        <v>13.24</v>
      </c>
      <c r="E145" s="72" t="str">
        <f>Criteres!E145</f>
        <v>Le contenu Web ne restreint pas l'utilisation des moyens de saisie disponibles sur une plateforme à moins que cette restriction ne soit essentiels, nécessaire pour garantir la sécurité du contenu ou le respect des préférences de l'utilisateurs</v>
      </c>
      <c r="F145" s="70" t="str">
        <f>Criteres!D145</f>
        <v>AAA</v>
      </c>
      <c r="G145" s="196" t="str">
        <f>IF(BaseDeCalcul!D151="NC",IF('P01'!$F145&gt;"",IF('P01'!$H145&gt;"",BaseDeCalcul!D151&amp;CHAR(10)&amp;'P01'!$F145&amp;CHAR(10)&amp;"-",BaseDeCalcul!D151&amp;CHAR(10)&amp;'P01'!$F145&amp;CHAR(10)),BaseDeCalcul!D151),BaseDeCalcul!D151)</f>
        <v>NT</v>
      </c>
      <c r="H145" s="196" t="str">
        <f>IF(BaseDeCalcul!E151="NC",IF('P02'!$F145&gt;"",IF('P02'!$H145&gt;"",BaseDeCalcul!E151&amp;CHAR(10)&amp;'P02'!$F145&amp;CHAR(10)&amp;"-",BaseDeCalcul!E151&amp;CHAR(10)&amp;'P02'!$F145&amp;CHAR(10)),BaseDeCalcul!E151),BaseDeCalcul!E151)</f>
        <v>NT</v>
      </c>
      <c r="I145" s="196" t="str">
        <f>IF(BaseDeCalcul!F151="NC",IF('P03'!$F145&gt;"",IF('P03'!$H145&gt;"",BaseDeCalcul!F151&amp;CHAR(10)&amp;'P03'!$F145&amp;CHAR(10)&amp;"-",BaseDeCalcul!F151&amp;CHAR(10)&amp;'P03'!$F145&amp;CHAR(10)),BaseDeCalcul!F151),BaseDeCalcul!F151)</f>
        <v>NT</v>
      </c>
      <c r="J145" s="196" t="str">
        <f>IF(BaseDeCalcul!G151="NC",IF('P04'!$F145&gt;"",IF('P04'!$H145&gt;"",BaseDeCalcul!G151&amp;CHAR(10)&amp;'P04'!$F145&amp;CHAR(10)&amp;"-",BaseDeCalcul!G151&amp;CHAR(10)&amp;'P04'!$F145&amp;CHAR(10)),BaseDeCalcul!G151),BaseDeCalcul!G151)</f>
        <v>NT</v>
      </c>
      <c r="K145" s="196" t="str">
        <f>IF(BaseDeCalcul!H151="NC",IF('P05'!$F145&gt;"",IF('P05'!$H145&gt;"",BaseDeCalcul!H151&amp;CHAR(10)&amp;'P05'!$F145&amp;CHAR(10)&amp;"-",BaseDeCalcul!H151&amp;CHAR(10)&amp;'P05'!$F145&amp;CHAR(10)),BaseDeCalcul!H151),BaseDeCalcul!H151)</f>
        <v>NT</v>
      </c>
      <c r="L145" s="196" t="str">
        <f>IF(BaseDeCalcul!I151="NC",IF('P06'!$F145&gt;"",IF('P06'!$H145&gt;"",BaseDeCalcul!I151&amp;CHAR(10)&amp;'P06'!$F145&amp;CHAR(10)&amp;"-",BaseDeCalcul!I151&amp;CHAR(10)&amp;'P06'!$F145&amp;CHAR(10)),BaseDeCalcul!I151),BaseDeCalcul!I151)</f>
        <v>NT</v>
      </c>
      <c r="M145" s="196" t="str">
        <f>IF(BaseDeCalcul!J151="NC",IF('P07'!$F145&gt;"",IF('P07'!$H145&gt;"",BaseDeCalcul!J151&amp;CHAR(10)&amp;'P07'!$F145&amp;CHAR(10)&amp;"-",BaseDeCalcul!J151&amp;CHAR(10)&amp;'P07'!$F145&amp;CHAR(10)),BaseDeCalcul!J151),BaseDeCalcul!J151)</f>
        <v>NT</v>
      </c>
      <c r="N145" s="196" t="str">
        <f>IF(BaseDeCalcul!K151="NC",IF('P08'!$F145&gt;"",IF('P08'!$H145&gt;"",BaseDeCalcul!K151&amp;CHAR(10)&amp;'P08'!$F145&amp;CHAR(10)&amp;"-",BaseDeCalcul!K151&amp;CHAR(10)&amp;'P08'!$F145&amp;CHAR(10)),BaseDeCalcul!K151),BaseDeCalcul!K151)</f>
        <v>NT</v>
      </c>
      <c r="O145" s="196" t="str">
        <f>IF(BaseDeCalcul!L151="NC",IF('P09'!$F145&gt;"",IF('P09'!$H145&gt;"",BaseDeCalcul!L151&amp;CHAR(10)&amp;'P09'!$F145&amp;CHAR(10)&amp;"-",BaseDeCalcul!L151&amp;CHAR(10)&amp;'P09'!$F145&amp;CHAR(10)),BaseDeCalcul!L151),BaseDeCalcul!L151)</f>
        <v>NT</v>
      </c>
      <c r="P145" s="196" t="str">
        <f>IF(BaseDeCalcul!M151="NC",IF('P10'!$F145&gt;"",IF('P10'!$H145&gt;"",BaseDeCalcul!M151&amp;CHAR(10)&amp;'P10'!$F145&amp;CHAR(10)&amp;"-",BaseDeCalcul!M151&amp;CHAR(10)&amp;'P10'!$F145&amp;CHAR(10)),BaseDeCalcul!M151),BaseDeCalcul!M151)</f>
        <v>NT</v>
      </c>
      <c r="Q145" s="196" t="str">
        <f>IF(BaseDeCalcul!N151="NC",IF('P11'!$F145&gt;"",IF('P11'!$H145&gt;"",BaseDeCalcul!N151&amp;CHAR(10)&amp;'P11'!$F145&amp;CHAR(10)&amp;"-",BaseDeCalcul!N151&amp;CHAR(10)&amp;'P11'!$F145&amp;CHAR(10)),BaseDeCalcul!N151),BaseDeCalcul!N151)</f>
        <v>NT</v>
      </c>
      <c r="R145" s="196" t="str">
        <f>IF(BaseDeCalcul!O151="NC",IF('P12'!$F145&gt;"",IF('P12'!$H145&gt;"",BaseDeCalcul!O151&amp;CHAR(10)&amp;'P12'!$F145&amp;CHAR(10)&amp;"-",BaseDeCalcul!O151&amp;CHAR(10)&amp;'P12'!$F145&amp;CHAR(10)),BaseDeCalcul!O151),BaseDeCalcul!O151)</f>
        <v>NT</v>
      </c>
      <c r="S145" s="196" t="str">
        <f>IF(BaseDeCalcul!P151="NC",IF('P13'!$F145&gt;"",IF('P13'!$H145&gt;"",BaseDeCalcul!P151&amp;CHAR(10)&amp;'P13'!$F145&amp;CHAR(10)&amp;"-",BaseDeCalcul!P151&amp;CHAR(10)&amp;'P13'!$F145&amp;CHAR(10)),BaseDeCalcul!P151),BaseDeCalcul!P151)</f>
        <v>NT</v>
      </c>
      <c r="T145" s="196" t="str">
        <f>IF(BaseDeCalcul!Q151="NC",IF('P14'!$F145&gt;"",IF('P14'!$H145&gt;"",BaseDeCalcul!Q151&amp;CHAR(10)&amp;'P14'!$F145&amp;CHAR(10)&amp;"-",BaseDeCalcul!Q151&amp;CHAR(10)&amp;'P14'!$F145&amp;CHAR(10)),BaseDeCalcul!Q151),BaseDeCalcul!Q151)</f>
        <v>NT</v>
      </c>
      <c r="U145" s="196" t="str">
        <f>IF(BaseDeCalcul!R151="NC",IF('P15'!$F145&gt;"",IF('P15'!$H145&gt;"",BaseDeCalcul!R151&amp;CHAR(10)&amp;'P15'!$F145&amp;CHAR(10)&amp;"-",BaseDeCalcul!R151&amp;CHAR(10)&amp;'P15'!$F145&amp;CHAR(10)),BaseDeCalcul!R151),BaseDeCalcul!R151)</f>
        <v>NT</v>
      </c>
      <c r="V145" s="196" t="str">
        <f>IF(BaseDeCalcul!S151="NC",IF('P16'!$F145&gt;"",IF('P16'!$H145&gt;"",BaseDeCalcul!S151&amp;CHAR(10)&amp;'P16'!$F145&amp;CHAR(10)&amp;"-",BaseDeCalcul!S151&amp;CHAR(10)&amp;'P16'!$F145&amp;CHAR(10)),BaseDeCalcul!S151),BaseDeCalcul!S151)</f>
        <v>NT</v>
      </c>
      <c r="W145" s="196" t="str">
        <f>IF(BaseDeCalcul!T151="NC",IF('P17'!$F145&gt;"",IF('P17'!$H145&gt;"",BaseDeCalcul!T151&amp;CHAR(10)&amp;'P17'!$F145&amp;CHAR(10)&amp;"-",BaseDeCalcul!T151&amp;CHAR(10)&amp;'P17'!$F145&amp;CHAR(10)),BaseDeCalcul!T151),BaseDeCalcul!T151)</f>
        <v>NT</v>
      </c>
      <c r="X145" s="196" t="str">
        <f>IF(BaseDeCalcul!U151="NC",IF('P18'!$F145&gt;"",IF('P18'!$H145&gt;"",BaseDeCalcul!U151&amp;CHAR(10)&amp;'P18'!$F145&amp;CHAR(10)&amp;"-",BaseDeCalcul!U151&amp;CHAR(10)&amp;'P18'!$F145&amp;CHAR(10)),BaseDeCalcul!U151),BaseDeCalcul!U151)</f>
        <v>NT</v>
      </c>
      <c r="Y145" s="196" t="str">
        <f>IF(BaseDeCalcul!V151="NC",IF('P19'!$F145&gt;"",IF('P19'!$H145&gt;"",BaseDeCalcul!V151&amp;CHAR(10)&amp;'P19'!$F145&amp;CHAR(10)&amp;"-",BaseDeCalcul!V151&amp;CHAR(10)&amp;'P19'!$F145&amp;CHAR(10)),BaseDeCalcul!V151),BaseDeCalcul!V151)</f>
        <v>NT</v>
      </c>
      <c r="Z145" s="198" t="str">
        <f>IF(BaseDeCalcul!V151="NC",IF('P20'!$F145&gt;"",IF('P20'!$H145&gt;"",BaseDeCalcul!V151&amp;CHAR(10)&amp;'P20'!$F145&amp;CHAR(10)&amp;"-",BaseDeCalcul!V151&amp;CHAR(10)&amp;'P20'!$F145&amp;CHAR(10)),BaseDeCalcul!V151),BaseDeCalcul!V151)</f>
        <v>NT</v>
      </c>
      <c r="AA145" s="201" t="str">
        <f>BaseDeCalcul!AE151</f>
        <v>NT</v>
      </c>
      <c r="AB145" s="193" t="str">
        <f t="shared" si="2"/>
        <v/>
      </c>
    </row>
  </sheetData>
  <autoFilter ref="A3:AA5" xr:uid="{E4B24AF8-2F42-4DF1-BF2A-07F92C44B3B0}"/>
  <mergeCells count="2">
    <mergeCell ref="E2:F2"/>
    <mergeCell ref="D1:AA1"/>
  </mergeCells>
  <conditionalFormatting sqref="G2:Z2">
    <cfRule type="notContainsBlanks" dxfId="260" priority="43">
      <formula>LEN(TRIM(G2))&gt;0</formula>
    </cfRule>
  </conditionalFormatting>
  <conditionalFormatting sqref="G4:AA145">
    <cfRule type="cellIs" dxfId="259" priority="2" operator="equal">
      <formula>"NC"</formula>
    </cfRule>
  </conditionalFormatting>
  <conditionalFormatting sqref="AA4:AA145">
    <cfRule type="expression" dxfId="255" priority="1">
      <formula>AB4="erreur"</formula>
    </cfRule>
  </conditionalFormatting>
  <pageMargins left="0.7" right="0.7" top="0.75" bottom="0.75" header="0.3" footer="0.3"/>
  <pageSetup paperSize="9" orientation="portrait" horizontalDpi="4294967293" verticalDpi="4294967293"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6FF76607-1A5F-4838-9740-0F510EF7CE0C}">
            <xm:f>NOT(ISERROR(SEARCH("NC",G4)))</xm:f>
            <xm:f>"NC"</xm:f>
            <x14:dxf>
              <font>
                <color theme="0"/>
              </font>
              <fill>
                <patternFill>
                  <bgColor rgb="FFC00000"/>
                </patternFill>
              </fill>
            </x14:dxf>
          </x14:cfRule>
          <xm:sqref>G4:Y133</xm:sqref>
        </x14:conditionalFormatting>
        <x14:conditionalFormatting xmlns:xm="http://schemas.microsoft.com/office/excel/2006/main">
          <x14:cfRule type="beginsWith" priority="7" operator="beginsWith" id="{D7F3DAF2-74F7-4F44-8D59-A4AA8772BAD6}">
            <xm:f>LEFT(G4,LEN("C"))="C"</xm:f>
            <xm:f>"C"</xm:f>
            <x14:dxf>
              <font>
                <u val="none"/>
                <color theme="0"/>
                <name val="FreeSans"/>
              </font>
              <numFmt numFmtId="30" formatCode="@"/>
              <fill>
                <patternFill>
                  <bgColor rgb="FF108670"/>
                </patternFill>
              </fill>
              <alignment horizontal="center" vertical="center" textRotation="0" wrapText="0" indent="0" shrinkToFit="0"/>
            </x14:dxf>
          </x14:cfRule>
          <x14:cfRule type="containsText" priority="8" operator="containsText" id="{4A388DC4-53FC-451C-996F-5BF142976434}">
            <xm:f>NOT(ISERROR(SEARCH("NA",G4)))</xm:f>
            <xm:f>"NA"</xm:f>
            <x14:dxf>
              <font>
                <u val="none"/>
                <color rgb="FF808080"/>
                <name val="FreeSans"/>
              </font>
              <numFmt numFmtId="30" formatCode="@"/>
              <fill>
                <patternFill>
                  <bgColor rgb="FFFFFFFF"/>
                </patternFill>
              </fill>
              <alignment horizontal="center" vertical="center" textRotation="0" wrapText="0" indent="0" shrinkToFit="0"/>
            </x14:dxf>
          </x14:cfRule>
          <x14:cfRule type="containsText" priority="9" operator="containsText" id="{69FF3F12-7093-49E6-B288-005495983795}">
            <xm:f>NOT(ISERROR(SEARCH("NT",G4)))</xm:f>
            <xm:f>"NT"</xm:f>
            <x14:dxf>
              <font>
                <u val="none"/>
                <color rgb="FF0B1B34"/>
                <name val="FreeSans"/>
              </font>
              <numFmt numFmtId="30" formatCode="@"/>
              <fill>
                <patternFill>
                  <bgColor rgb="FFE3EBF2"/>
                </patternFill>
              </fill>
              <alignment horizontal="center" vertical="center" textRotation="0" wrapText="0" indent="0" shrinkToFit="0"/>
            </x14:dxf>
          </x14:cfRule>
          <xm:sqref>G4:AA145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2:U62"/>
  <sheetViews>
    <sheetView showGridLines="0" zoomScaleNormal="100" workbookViewId="0">
      <selection activeCell="V30" sqref="V30"/>
    </sheetView>
  </sheetViews>
  <sheetFormatPr baseColWidth="10" defaultColWidth="8.6640625" defaultRowHeight="15"/>
  <cols>
    <col min="1" max="1" width="20.6640625" customWidth="1"/>
    <col min="2" max="2" width="11" customWidth="1"/>
    <col min="3" max="3" width="10.6640625" bestFit="1" customWidth="1"/>
    <col min="11" max="11" width="2.6640625" customWidth="1"/>
    <col min="12" max="12" width="5.6640625" customWidth="1"/>
    <col min="13" max="17" width="11.6640625" customWidth="1"/>
    <col min="18" max="19" width="4.6640625" customWidth="1"/>
    <col min="20" max="20" width="3.6640625" customWidth="1"/>
    <col min="21" max="21" width="10" customWidth="1"/>
  </cols>
  <sheetData>
    <row r="2" spans="1:21" ht="44.25" customHeight="1">
      <c r="A2" s="239" t="s">
        <v>75</v>
      </c>
      <c r="B2" s="239"/>
      <c r="C2" s="239"/>
      <c r="D2" s="239"/>
      <c r="E2" s="239"/>
      <c r="F2" s="239"/>
      <c r="G2" s="239"/>
      <c r="H2" s="239"/>
      <c r="I2" s="239"/>
      <c r="J2" s="239"/>
      <c r="K2" s="239"/>
      <c r="L2" s="239"/>
      <c r="M2" s="239"/>
      <c r="N2" s="239"/>
      <c r="O2" s="239"/>
      <c r="P2" s="239"/>
      <c r="Q2" s="239"/>
      <c r="R2" s="239"/>
      <c r="S2" s="239"/>
      <c r="T2" s="239"/>
      <c r="U2" s="239"/>
    </row>
    <row r="3" spans="1:21" ht="3.75" customHeight="1"/>
    <row r="4" spans="1:21" ht="17" customHeight="1">
      <c r="A4" s="240" t="s">
        <v>76</v>
      </c>
      <c r="B4" s="240"/>
      <c r="C4" s="240"/>
      <c r="L4" s="236" t="s">
        <v>77</v>
      </c>
      <c r="M4" s="237"/>
      <c r="N4" s="237"/>
      <c r="O4" s="237"/>
      <c r="P4" s="237"/>
      <c r="Q4" s="237"/>
      <c r="R4" s="25" t="s">
        <v>78</v>
      </c>
      <c r="S4" s="25" t="s">
        <v>79</v>
      </c>
      <c r="T4" s="25" t="s">
        <v>80</v>
      </c>
      <c r="U4" s="130" t="s">
        <v>81</v>
      </c>
    </row>
    <row r="5" spans="1:21">
      <c r="A5" s="191" t="s">
        <v>82</v>
      </c>
      <c r="B5" s="132" t="s">
        <v>78</v>
      </c>
      <c r="C5" s="133" t="s">
        <v>79</v>
      </c>
      <c r="L5" s="24" t="s">
        <v>15</v>
      </c>
      <c r="M5" s="241" t="str">
        <f>IF(Echantillon!B12&gt;"",Echantillon!B12,"")</f>
        <v>Accueil</v>
      </c>
      <c r="N5" s="241"/>
      <c r="O5" s="241"/>
      <c r="P5" s="241"/>
      <c r="Q5" s="241"/>
      <c r="R5" s="54">
        <f>IF(LOOKUP($L5,BaseDeCalcul!$D$9:$W$9,BaseDeCalcul!$D$7:$W$7)&gt;0,LOOKUP($L5,BaseDeCalcul!$D$9:$W$9,BaseDeCalcul!$D$3:$W$3),"-")</f>
        <v>37</v>
      </c>
      <c r="S5" s="55">
        <f>IF(LOOKUP($L5,BaseDeCalcul!$D$9:$W$9,BaseDeCalcul!$D$7:$W$7)&gt;0,LOOKUP($L5,BaseDeCalcul!$D$9:$W$9,BaseDeCalcul!$D$4:$W$4),"-")</f>
        <v>9</v>
      </c>
      <c r="T5" s="56">
        <f>IF(LOOKUP($L5,BaseDeCalcul!$D$9:$W$9,BaseDeCalcul!$D$7:$W$7)&gt;0,LOOKUP($L5,BaseDeCalcul!$D$9:$W$9,BaseDeCalcul!$D$5:$W$5),"-")</f>
        <v>60</v>
      </c>
      <c r="U5" s="57">
        <f>IF(LOOKUP($L5,BaseDeCalcul!$D$9:$W$9,BaseDeCalcul!$D$7:$W$7)&gt;0,LOOKUP($L5,BaseDeCalcul!$D$9:$W$9,BaseDeCalcul!$D$6:$W$6),"-")</f>
        <v>0.80434782608695654</v>
      </c>
    </row>
    <row r="6" spans="1:21">
      <c r="A6" s="131" t="s">
        <v>83</v>
      </c>
      <c r="B6" s="47">
        <f>BaseDeCalcul!AL29</f>
        <v>0.78</v>
      </c>
      <c r="C6" s="48">
        <f>BaseDeCalcul!AM29</f>
        <v>0.22</v>
      </c>
      <c r="L6" s="24" t="s">
        <v>20</v>
      </c>
      <c r="M6" s="235" t="str">
        <f>IF(Echantillon!B13&gt;"",Echantillon!B13,"")</f>
        <v>Contact</v>
      </c>
      <c r="N6" s="235"/>
      <c r="O6" s="235"/>
      <c r="P6" s="235"/>
      <c r="Q6" s="235"/>
      <c r="R6" s="54">
        <f>IF(LOOKUP($L6,BaseDeCalcul!$D$9:$W$9,BaseDeCalcul!$D$7:$W$7)&gt;0,LOOKUP($L6,BaseDeCalcul!$D$9:$W$9,BaseDeCalcul!$D$3:$W$3),"-")</f>
        <v>36</v>
      </c>
      <c r="S6" s="55">
        <f>IF(LOOKUP($L6,BaseDeCalcul!$D$9:$W$9,BaseDeCalcul!$D$7:$W$7)&gt;0,LOOKUP($L6,BaseDeCalcul!$D$9:$W$9,BaseDeCalcul!$D$4:$W$4),"-")</f>
        <v>9</v>
      </c>
      <c r="T6" s="56">
        <f>IF(LOOKUP($L6,BaseDeCalcul!$D$9:$W$9,BaseDeCalcul!$D$7:$W$7)&gt;0,LOOKUP($L6,BaseDeCalcul!$D$9:$W$9,BaseDeCalcul!$D$5:$W$5),"-")</f>
        <v>61</v>
      </c>
      <c r="U6" s="57">
        <f>IF(LOOKUP($L6,BaseDeCalcul!$D$9:$W$9,BaseDeCalcul!$D$7:$W$7)&gt;0,LOOKUP($L6,BaseDeCalcul!$D$9:$W$9,BaseDeCalcul!$D$6:$W$6),"-")</f>
        <v>0.8</v>
      </c>
    </row>
    <row r="7" spans="1:21">
      <c r="A7" s="131" t="s">
        <v>84</v>
      </c>
      <c r="B7" s="47">
        <f>BaseDeCalcul!AL30</f>
        <v>0.77941176470588236</v>
      </c>
      <c r="C7" s="48">
        <f>BaseDeCalcul!AM30</f>
        <v>0.22058823529411764</v>
      </c>
      <c r="L7" s="24" t="s">
        <v>23</v>
      </c>
      <c r="M7" s="235" t="str">
        <f>IF(Echantillon!B14&gt;"",Echantillon!B14,"")</f>
        <v>Mentions légales</v>
      </c>
      <c r="N7" s="235"/>
      <c r="O7" s="235"/>
      <c r="P7" s="235"/>
      <c r="Q7" s="235"/>
      <c r="R7" s="54">
        <f>IF(LOOKUP($L7,BaseDeCalcul!$D$9:$W$9,BaseDeCalcul!$D$7:$W$7)&gt;0,LOOKUP($L7,BaseDeCalcul!$D$9:$W$9,BaseDeCalcul!$D$3:$W$3),"-")</f>
        <v>32</v>
      </c>
      <c r="S7" s="55">
        <f>IF(LOOKUP($L7,BaseDeCalcul!$D$9:$W$9,BaseDeCalcul!$D$7:$W$7)&gt;0,LOOKUP($L7,BaseDeCalcul!$D$9:$W$9,BaseDeCalcul!$D$4:$W$4),"-")</f>
        <v>6</v>
      </c>
      <c r="T7" s="56">
        <f>IF(LOOKUP($L7,BaseDeCalcul!$D$9:$W$9,BaseDeCalcul!$D$7:$W$7)&gt;0,LOOKUP($L7,BaseDeCalcul!$D$9:$W$9,BaseDeCalcul!$D$5:$W$5),"-")</f>
        <v>68</v>
      </c>
      <c r="U7" s="57">
        <f>IF(LOOKUP($L7,BaseDeCalcul!$D$9:$W$9,BaseDeCalcul!$D$7:$W$7)&gt;0,LOOKUP($L7,BaseDeCalcul!$D$9:$W$9,BaseDeCalcul!$D$6:$W$6),"-")</f>
        <v>0.84210526315789469</v>
      </c>
    </row>
    <row r="8" spans="1:21">
      <c r="A8" s="131" t="s">
        <v>85</v>
      </c>
      <c r="B8" s="47" t="str">
        <f>BaseDeCalcul!AL31</f>
        <v>-</v>
      </c>
      <c r="C8" s="48" t="str">
        <f>BaseDeCalcul!AM31</f>
        <v>-</v>
      </c>
      <c r="L8" s="24" t="s">
        <v>26</v>
      </c>
      <c r="M8" s="235" t="str">
        <f>IF(Echantillon!B15&gt;"",Echantillon!B15,"")</f>
        <v>Plan du site</v>
      </c>
      <c r="N8" s="235"/>
      <c r="O8" s="235"/>
      <c r="P8" s="235"/>
      <c r="Q8" s="235"/>
      <c r="R8" s="54">
        <f>IF(LOOKUP($L8,BaseDeCalcul!$D$9:$W$9,BaseDeCalcul!$D$7:$W$7)&gt;0,LOOKUP($L8,BaseDeCalcul!$D$9:$W$9,BaseDeCalcul!$D$3:$W$3),"-")</f>
        <v>31</v>
      </c>
      <c r="S8" s="55">
        <f>IF(LOOKUP($L8,BaseDeCalcul!$D$9:$W$9,BaseDeCalcul!$D$7:$W$7)&gt;0,LOOKUP($L8,BaseDeCalcul!$D$9:$W$9,BaseDeCalcul!$D$4:$W$4),"-")</f>
        <v>6</v>
      </c>
      <c r="T8" s="56">
        <f>IF(LOOKUP($L8,BaseDeCalcul!$D$9:$W$9,BaseDeCalcul!$D$7:$W$7)&gt;0,LOOKUP($L8,BaseDeCalcul!$D$9:$W$9,BaseDeCalcul!$D$5:$W$5),"-")</f>
        <v>69</v>
      </c>
      <c r="U8" s="57">
        <f>IF(LOOKUP($L8,BaseDeCalcul!$D$9:$W$9,BaseDeCalcul!$D$7:$W$7)&gt;0,LOOKUP($L8,BaseDeCalcul!$D$9:$W$9,BaseDeCalcul!$D$6:$W$6),"-")</f>
        <v>0.83783783783783783</v>
      </c>
    </row>
    <row r="9" spans="1:21" ht="14.75" customHeight="1">
      <c r="A9" s="164"/>
      <c r="B9" s="165"/>
      <c r="C9" s="166"/>
      <c r="L9" s="24" t="s">
        <v>29</v>
      </c>
      <c r="M9" s="235" t="str">
        <f>IF(Echantillon!B16&gt;"",Echantillon!B16,"")</f>
        <v>Résultat de recherche ("numérique responsable")</v>
      </c>
      <c r="N9" s="235"/>
      <c r="O9" s="235"/>
      <c r="P9" s="235"/>
      <c r="Q9" s="235"/>
      <c r="R9" s="54">
        <f>IF(LOOKUP($L9,BaseDeCalcul!$D$9:$W$9,BaseDeCalcul!$D$7:$W$7)&gt;0,LOOKUP($L9,BaseDeCalcul!$D$9:$W$9,BaseDeCalcul!$D$3:$W$3),"-")</f>
        <v>36</v>
      </c>
      <c r="S9" s="55">
        <f>IF(LOOKUP($L9,BaseDeCalcul!$D$9:$W$9,BaseDeCalcul!$D$7:$W$7)&gt;0,LOOKUP($L9,BaseDeCalcul!$D$9:$W$9,BaseDeCalcul!$D$4:$W$4),"-")</f>
        <v>7</v>
      </c>
      <c r="T9" s="56">
        <f>IF(LOOKUP($L9,BaseDeCalcul!$D$9:$W$9,BaseDeCalcul!$D$7:$W$7)&gt;0,LOOKUP($L9,BaseDeCalcul!$D$9:$W$9,BaseDeCalcul!$D$5:$W$5),"-")</f>
        <v>63</v>
      </c>
      <c r="U9" s="57">
        <f>IF(LOOKUP($L9,BaseDeCalcul!$D$9:$W$9,BaseDeCalcul!$D$7:$W$7)&gt;0,LOOKUP($L9,BaseDeCalcul!$D$9:$W$9,BaseDeCalcul!$D$6:$W$6),"-")</f>
        <v>0.83720930232558144</v>
      </c>
    </row>
    <row r="10" spans="1:21">
      <c r="A10" s="236" t="s">
        <v>86</v>
      </c>
      <c r="B10" s="237"/>
      <c r="C10" s="238"/>
      <c r="L10" s="24" t="s">
        <v>32</v>
      </c>
      <c r="M10" s="235" t="str">
        <f>IF(Echantillon!B17&gt;"",Echantillon!B17,"")</f>
        <v>Page Vision</v>
      </c>
      <c r="N10" s="235"/>
      <c r="O10" s="235"/>
      <c r="P10" s="235"/>
      <c r="Q10" s="235"/>
      <c r="R10" s="54">
        <f>IF(LOOKUP($L10,BaseDeCalcul!$D$9:$W$9,BaseDeCalcul!$D$7:$W$7)&gt;0,LOOKUP($L10,BaseDeCalcul!$D$9:$W$9,BaseDeCalcul!$D$3:$W$3),"-")</f>
        <v>37</v>
      </c>
      <c r="S10" s="55">
        <f>IF(LOOKUP($L10,BaseDeCalcul!$D$9:$W$9,BaseDeCalcul!$D$7:$W$7)&gt;0,LOOKUP($L10,BaseDeCalcul!$D$9:$W$9,BaseDeCalcul!$D$4:$W$4),"-")</f>
        <v>9</v>
      </c>
      <c r="T10" s="56">
        <f>IF(LOOKUP($L10,BaseDeCalcul!$D$9:$W$9,BaseDeCalcul!$D$7:$W$7)&gt;0,LOOKUP($L10,BaseDeCalcul!$D$9:$W$9,BaseDeCalcul!$D$5:$W$5),"-")</f>
        <v>60</v>
      </c>
      <c r="U10" s="57">
        <f>IF(LOOKUP($L10,BaseDeCalcul!$D$9:$W$9,BaseDeCalcul!$D$7:$W$7)&gt;0,LOOKUP($L10,BaseDeCalcul!$D$9:$W$9,BaseDeCalcul!$D$6:$W$6),"-")</f>
        <v>0.80434782608695654</v>
      </c>
    </row>
    <row r="11" spans="1:21">
      <c r="A11" s="27"/>
      <c r="B11" s="30" t="s">
        <v>78</v>
      </c>
      <c r="C11" s="31" t="s">
        <v>79</v>
      </c>
      <c r="L11" s="24" t="s">
        <v>35</v>
      </c>
      <c r="M11" s="235" t="str">
        <f>IF(Echantillon!B18&gt;"",Echantillon!B18,"")</f>
        <v>Podcast</v>
      </c>
      <c r="N11" s="235"/>
      <c r="O11" s="235"/>
      <c r="P11" s="235"/>
      <c r="Q11" s="235"/>
      <c r="R11" s="54">
        <f>IF(LOOKUP($L11,BaseDeCalcul!$D$9:$W$9,BaseDeCalcul!$D$7:$W$7)&gt;0,LOOKUP($L11,BaseDeCalcul!$D$9:$W$9,BaseDeCalcul!$D$3:$W$3),"-")</f>
        <v>39</v>
      </c>
      <c r="S11" s="55">
        <f>IF(LOOKUP($L11,BaseDeCalcul!$D$9:$W$9,BaseDeCalcul!$D$7:$W$7)&gt;0,LOOKUP($L11,BaseDeCalcul!$D$9:$W$9,BaseDeCalcul!$D$4:$W$4),"-")</f>
        <v>9</v>
      </c>
      <c r="T11" s="56">
        <f>IF(LOOKUP($L11,BaseDeCalcul!$D$9:$W$9,BaseDeCalcul!$D$7:$W$7)&gt;0,LOOKUP($L11,BaseDeCalcul!$D$9:$W$9,BaseDeCalcul!$D$5:$W$5),"-")</f>
        <v>58</v>
      </c>
      <c r="U11" s="57">
        <f>IF(LOOKUP($L11,BaseDeCalcul!$D$9:$W$9,BaseDeCalcul!$D$7:$W$7)&gt;0,LOOKUP($L11,BaseDeCalcul!$D$9:$W$9,BaseDeCalcul!$D$6:$W$6),"-")</f>
        <v>0.8125</v>
      </c>
    </row>
    <row r="12" spans="1:21">
      <c r="A12" s="28" t="s">
        <v>83</v>
      </c>
      <c r="B12" s="49">
        <f>BaseDeCalcul!AL22</f>
        <v>0.78</v>
      </c>
      <c r="C12" s="50">
        <f>BaseDeCalcul!AM22</f>
        <v>0.22</v>
      </c>
      <c r="L12" s="24" t="s">
        <v>38</v>
      </c>
      <c r="M12" s="235" t="str">
        <f>IF(Echantillon!B19&gt;"",Echantillon!B19,"")</f>
        <v>Tech fields</v>
      </c>
      <c r="N12" s="235"/>
      <c r="O12" s="235"/>
      <c r="P12" s="235"/>
      <c r="Q12" s="235"/>
      <c r="R12" s="54">
        <f>IF(LOOKUP($L12,BaseDeCalcul!$D$9:$W$9,BaseDeCalcul!$D$7:$W$7)&gt;0,LOOKUP($L12,BaseDeCalcul!$D$9:$W$9,BaseDeCalcul!$D$3:$W$3),"-")</f>
        <v>31</v>
      </c>
      <c r="S12" s="55">
        <f>IF(LOOKUP($L12,BaseDeCalcul!$D$9:$W$9,BaseDeCalcul!$D$7:$W$7)&gt;0,LOOKUP($L12,BaseDeCalcul!$D$9:$W$9,BaseDeCalcul!$D$4:$W$4),"-")</f>
        <v>9</v>
      </c>
      <c r="T12" s="56">
        <f>IF(LOOKUP($L12,BaseDeCalcul!$D$9:$W$9,BaseDeCalcul!$D$7:$W$7)&gt;0,LOOKUP($L12,BaseDeCalcul!$D$9:$W$9,BaseDeCalcul!$D$5:$W$5),"-")</f>
        <v>66</v>
      </c>
      <c r="U12" s="57">
        <f>IF(LOOKUP($L12,BaseDeCalcul!$D$9:$W$9,BaseDeCalcul!$D$7:$W$7)&gt;0,LOOKUP($L12,BaseDeCalcul!$D$9:$W$9,BaseDeCalcul!$D$6:$W$6),"-")</f>
        <v>0.77500000000000002</v>
      </c>
    </row>
    <row r="13" spans="1:21">
      <c r="A13" s="28" t="s">
        <v>7</v>
      </c>
      <c r="B13" s="49">
        <f>BaseDeCalcul!AL23</f>
        <v>0.77777777777777779</v>
      </c>
      <c r="C13" s="50">
        <f>BaseDeCalcul!AM23</f>
        <v>0.22222222222222221</v>
      </c>
      <c r="L13" s="24" t="s">
        <v>41</v>
      </c>
      <c r="M13" s="235" t="str">
        <f>IF(Echantillon!B20&gt;"",Echantillon!B20,"")</f>
        <v>Secteur</v>
      </c>
      <c r="N13" s="235"/>
      <c r="O13" s="235"/>
      <c r="P13" s="235"/>
      <c r="Q13" s="235"/>
      <c r="R13" s="54">
        <f>IF(LOOKUP($L13,BaseDeCalcul!$D$9:$W$9,BaseDeCalcul!$D$7:$W$7)&gt;0,LOOKUP($L13,BaseDeCalcul!$D$9:$W$9,BaseDeCalcul!$D$3:$W$3),"-")</f>
        <v>28</v>
      </c>
      <c r="S13" s="55">
        <f>IF(LOOKUP($L13,BaseDeCalcul!$D$9:$W$9,BaseDeCalcul!$D$7:$W$7)&gt;0,LOOKUP($L13,BaseDeCalcul!$D$9:$W$9,BaseDeCalcul!$D$4:$W$4),"-")</f>
        <v>9</v>
      </c>
      <c r="T13" s="56">
        <f>IF(LOOKUP($L13,BaseDeCalcul!$D$9:$W$9,BaseDeCalcul!$D$7:$W$7)&gt;0,LOOKUP($L13,BaseDeCalcul!$D$9:$W$9,BaseDeCalcul!$D$5:$W$5),"-")</f>
        <v>69</v>
      </c>
      <c r="U13" s="57">
        <f>IF(LOOKUP($L13,BaseDeCalcul!$D$9:$W$9,BaseDeCalcul!$D$7:$W$7)&gt;0,LOOKUP($L13,BaseDeCalcul!$D$9:$W$9,BaseDeCalcul!$D$6:$W$6),"-")</f>
        <v>0.7567567567567568</v>
      </c>
    </row>
    <row r="14" spans="1:21">
      <c r="A14" s="29" t="s">
        <v>85</v>
      </c>
      <c r="B14" s="51" t="str">
        <f>BaseDeCalcul!AL24</f>
        <v>-</v>
      </c>
      <c r="C14" s="52" t="str">
        <f>BaseDeCalcul!AM24</f>
        <v>-</v>
      </c>
      <c r="L14" s="24" t="s">
        <v>44</v>
      </c>
      <c r="M14" s="235" t="str">
        <f>IF(Echantillon!B21&gt;"",Echantillon!B21,"")</f>
        <v>Business</v>
      </c>
      <c r="N14" s="235"/>
      <c r="O14" s="235"/>
      <c r="P14" s="235"/>
      <c r="Q14" s="235"/>
      <c r="R14" s="54">
        <f>IF(LOOKUP($L14,BaseDeCalcul!$D$9:$W$9,BaseDeCalcul!$D$7:$W$7)&gt;0,LOOKUP($L14,BaseDeCalcul!$D$9:$W$9,BaseDeCalcul!$D$3:$W$3),"-")</f>
        <v>32</v>
      </c>
      <c r="S14" s="55">
        <f>IF(LOOKUP($L14,BaseDeCalcul!$D$9:$W$9,BaseDeCalcul!$D$7:$W$7)&gt;0,LOOKUP($L14,BaseDeCalcul!$D$9:$W$9,BaseDeCalcul!$D$4:$W$4),"-")</f>
        <v>6</v>
      </c>
      <c r="T14" s="56">
        <f>IF(LOOKUP($L14,BaseDeCalcul!$D$9:$W$9,BaseDeCalcul!$D$7:$W$7)&gt;0,LOOKUP($L14,BaseDeCalcul!$D$9:$W$9,BaseDeCalcul!$D$5:$W$5),"-")</f>
        <v>68</v>
      </c>
      <c r="U14" s="57">
        <f>IF(LOOKUP($L14,BaseDeCalcul!$D$9:$W$9,BaseDeCalcul!$D$7:$W$7)&gt;0,LOOKUP($L14,BaseDeCalcul!$D$9:$W$9,BaseDeCalcul!$D$6:$W$6),"-")</f>
        <v>0.84210526315789469</v>
      </c>
    </row>
    <row r="15" spans="1:21" ht="15" customHeight="1">
      <c r="A15" s="167"/>
      <c r="B15" s="168"/>
      <c r="C15" s="169"/>
      <c r="L15" s="24" t="s">
        <v>47</v>
      </c>
      <c r="M15" s="235" t="str">
        <f>IF(Echantillon!B22&gt;"",Echantillon!B22,"")</f>
        <v>Nos offres d'emploi</v>
      </c>
      <c r="N15" s="235"/>
      <c r="O15" s="235"/>
      <c r="P15" s="235"/>
      <c r="Q15" s="235"/>
      <c r="R15" s="54">
        <f>IF(LOOKUP($L15,BaseDeCalcul!$D$9:$W$9,BaseDeCalcul!$D$7:$W$7)&gt;0,LOOKUP($L15,BaseDeCalcul!$D$9:$W$9,BaseDeCalcul!$D$3:$W$3),"-")</f>
        <v>38</v>
      </c>
      <c r="S15" s="55">
        <f>IF(LOOKUP($L15,BaseDeCalcul!$D$9:$W$9,BaseDeCalcul!$D$7:$W$7)&gt;0,LOOKUP($L15,BaseDeCalcul!$D$9:$W$9,BaseDeCalcul!$D$4:$W$4),"-")</f>
        <v>8</v>
      </c>
      <c r="T15" s="56">
        <f>IF(LOOKUP($L15,BaseDeCalcul!$D$9:$W$9,BaseDeCalcul!$D$7:$W$7)&gt;0,LOOKUP($L15,BaseDeCalcul!$D$9:$W$9,BaseDeCalcul!$D$5:$W$5),"-")</f>
        <v>60</v>
      </c>
      <c r="U15" s="57">
        <f>IF(LOOKUP($L15,BaseDeCalcul!$D$9:$W$9,BaseDeCalcul!$D$7:$W$7)&gt;0,LOOKUP($L15,BaseDeCalcul!$D$9:$W$9,BaseDeCalcul!$D$6:$W$6),"-")</f>
        <v>0.82608695652173914</v>
      </c>
    </row>
    <row r="16" spans="1:21" ht="15" customHeight="1">
      <c r="A16" s="236" t="s">
        <v>87</v>
      </c>
      <c r="B16" s="237"/>
      <c r="C16" s="238"/>
      <c r="D16" s="5"/>
      <c r="H16" s="194" t="str">
        <f>IF(Synthese!AB3="erreur","Attention : erreur de récurrence","")</f>
        <v/>
      </c>
      <c r="L16" s="24" t="s">
        <v>50</v>
      </c>
      <c r="M16" s="235" t="str">
        <f>IF(Echantillon!B23&gt;"",Echantillon!B23,"")</f>
        <v>Offre d'emploi</v>
      </c>
      <c r="N16" s="235"/>
      <c r="O16" s="235"/>
      <c r="P16" s="235"/>
      <c r="Q16" s="235"/>
      <c r="R16" s="54">
        <f>IF(LOOKUP($L16,BaseDeCalcul!$D$9:$W$9,BaseDeCalcul!$D$7:$W$7)&gt;0,LOOKUP($L16,BaseDeCalcul!$D$9:$W$9,BaseDeCalcul!$D$3:$W$3),"-")</f>
        <v>30</v>
      </c>
      <c r="S16" s="55">
        <f>IF(LOOKUP($L16,BaseDeCalcul!$D$9:$W$9,BaseDeCalcul!$D$7:$W$7)&gt;0,LOOKUP($L16,BaseDeCalcul!$D$9:$W$9,BaseDeCalcul!$D$4:$W$4),"-")</f>
        <v>7</v>
      </c>
      <c r="T16" s="56">
        <f>IF(LOOKUP($L16,BaseDeCalcul!$D$9:$W$9,BaseDeCalcul!$D$7:$W$7)&gt;0,LOOKUP($L16,BaseDeCalcul!$D$9:$W$9,BaseDeCalcul!$D$5:$W$5),"-")</f>
        <v>69</v>
      </c>
      <c r="U16" s="57">
        <f>IF(LOOKUP($L16,BaseDeCalcul!$D$9:$W$9,BaseDeCalcul!$D$7:$W$7)&gt;0,LOOKUP($L16,BaseDeCalcul!$D$9:$W$9,BaseDeCalcul!$D$6:$W$6),"-")</f>
        <v>0.81081081081081086</v>
      </c>
    </row>
    <row r="17" spans="1:21" ht="15" customHeight="1">
      <c r="A17" s="32"/>
      <c r="B17" s="30" t="s">
        <v>78</v>
      </c>
      <c r="C17" s="31" t="s">
        <v>79</v>
      </c>
      <c r="D17" s="6"/>
      <c r="L17" s="24" t="s">
        <v>53</v>
      </c>
      <c r="M17" s="235" t="str">
        <f>IF(Echantillon!B24&gt;"",Echantillon!B24,"")</f>
        <v>Nos agences</v>
      </c>
      <c r="N17" s="235"/>
      <c r="O17" s="235"/>
      <c r="P17" s="235"/>
      <c r="Q17" s="235"/>
      <c r="R17" s="54">
        <f>IF(LOOKUP($L17,BaseDeCalcul!$D$9:$W$9,BaseDeCalcul!$D$7:$W$7)&gt;0,LOOKUP($L17,BaseDeCalcul!$D$9:$W$9,BaseDeCalcul!$D$3:$W$3),"-")</f>
        <v>33</v>
      </c>
      <c r="S17" s="55">
        <f>IF(LOOKUP($L17,BaseDeCalcul!$D$9:$W$9,BaseDeCalcul!$D$7:$W$7)&gt;0,LOOKUP($L17,BaseDeCalcul!$D$9:$W$9,BaseDeCalcul!$D$4:$W$4),"-")</f>
        <v>7</v>
      </c>
      <c r="T17" s="56">
        <f>IF(LOOKUP($L17,BaseDeCalcul!$D$9:$W$9,BaseDeCalcul!$D$7:$W$7)&gt;0,LOOKUP($L17,BaseDeCalcul!$D$9:$W$9,BaseDeCalcul!$D$5:$W$5),"-")</f>
        <v>66</v>
      </c>
      <c r="U17" s="57">
        <f>IF(LOOKUP($L17,BaseDeCalcul!$D$9:$W$9,BaseDeCalcul!$D$7:$W$7)&gt;0,LOOKUP($L17,BaseDeCalcul!$D$9:$W$9,BaseDeCalcul!$D$6:$W$6),"-")</f>
        <v>0.82499999999999996</v>
      </c>
    </row>
    <row r="18" spans="1:21" ht="15" customHeight="1">
      <c r="A18" s="28" t="s">
        <v>83</v>
      </c>
      <c r="B18" s="33">
        <f>BaseDeCalcul!AL14</f>
        <v>39</v>
      </c>
      <c r="C18" s="34">
        <f>BaseDeCalcul!AM14</f>
        <v>11</v>
      </c>
      <c r="D18" s="6"/>
      <c r="L18" s="24" t="s">
        <v>57</v>
      </c>
      <c r="M18" s="235" t="str">
        <f>IF(Echantillon!B25&gt;"",Echantillon!B25,"")</f>
        <v>Ethique et compliance</v>
      </c>
      <c r="N18" s="235"/>
      <c r="O18" s="235"/>
      <c r="P18" s="235"/>
      <c r="Q18" s="235"/>
      <c r="R18" s="54">
        <f>IF(LOOKUP($L18,BaseDeCalcul!$D$9:$W$9,BaseDeCalcul!$D$7:$W$7)&gt;0,LOOKUP($L18,BaseDeCalcul!$D$9:$W$9,BaseDeCalcul!$D$3:$W$3),"-")</f>
        <v>31</v>
      </c>
      <c r="S18" s="55">
        <f>IF(LOOKUP($L18,BaseDeCalcul!$D$9:$W$9,BaseDeCalcul!$D$7:$W$7)&gt;0,LOOKUP($L18,BaseDeCalcul!$D$9:$W$9,BaseDeCalcul!$D$4:$W$4),"-")</f>
        <v>7</v>
      </c>
      <c r="T18" s="56">
        <f>IF(LOOKUP($L18,BaseDeCalcul!$D$9:$W$9,BaseDeCalcul!$D$7:$W$7)&gt;0,LOOKUP($L18,BaseDeCalcul!$D$9:$W$9,BaseDeCalcul!$D$5:$W$5),"-")</f>
        <v>68</v>
      </c>
      <c r="U18" s="57">
        <f>IF(LOOKUP($L18,BaseDeCalcul!$D$9:$W$9,BaseDeCalcul!$D$7:$W$7)&gt;0,LOOKUP($L18,BaseDeCalcul!$D$9:$W$9,BaseDeCalcul!$D$6:$W$6),"-")</f>
        <v>0.81578947368421051</v>
      </c>
    </row>
    <row r="19" spans="1:21" ht="15" customHeight="1">
      <c r="A19" s="28" t="s">
        <v>7</v>
      </c>
      <c r="B19" s="33">
        <f>BaseDeCalcul!AL15</f>
        <v>14</v>
      </c>
      <c r="C19" s="34">
        <f>BaseDeCalcul!AM15</f>
        <v>4</v>
      </c>
      <c r="D19" s="6"/>
      <c r="L19" s="24" t="s">
        <v>60</v>
      </c>
      <c r="M19" s="235" t="str">
        <f>IF(Echantillon!B26&gt;"",Echantillon!B26,"")</f>
        <v>Nous connaître</v>
      </c>
      <c r="N19" s="235"/>
      <c r="O19" s="235"/>
      <c r="P19" s="235"/>
      <c r="Q19" s="235"/>
      <c r="R19" s="54">
        <f>IF(LOOKUP($L19,BaseDeCalcul!$D$9:$W$9,BaseDeCalcul!$D$7:$W$7)&gt;0,LOOKUP($L19,BaseDeCalcul!$D$9:$W$9,BaseDeCalcul!$D$3:$W$3),"-")</f>
        <v>37</v>
      </c>
      <c r="S19" s="55">
        <f>IF(LOOKUP($L19,BaseDeCalcul!$D$9:$W$9,BaseDeCalcul!$D$7:$W$7)&gt;0,LOOKUP($L19,BaseDeCalcul!$D$9:$W$9,BaseDeCalcul!$D$4:$W$4),"-")</f>
        <v>9</v>
      </c>
      <c r="T19" s="56">
        <f>IF(LOOKUP($L19,BaseDeCalcul!$D$9:$W$9,BaseDeCalcul!$D$7:$W$7)&gt;0,LOOKUP($L19,BaseDeCalcul!$D$9:$W$9,BaseDeCalcul!$D$5:$W$5),"-")</f>
        <v>60</v>
      </c>
      <c r="U19" s="57">
        <f>IF(LOOKUP($L19,BaseDeCalcul!$D$9:$W$9,BaseDeCalcul!$D$7:$W$7)&gt;0,LOOKUP($L19,BaseDeCalcul!$D$9:$W$9,BaseDeCalcul!$D$6:$W$6),"-")</f>
        <v>0.80434782608695654</v>
      </c>
    </row>
    <row r="20" spans="1:21" ht="15" customHeight="1">
      <c r="A20" s="28" t="s">
        <v>85</v>
      </c>
      <c r="B20" s="33">
        <f>BaseDeCalcul!AL16</f>
        <v>0</v>
      </c>
      <c r="C20" s="34">
        <f>BaseDeCalcul!AM16</f>
        <v>0</v>
      </c>
      <c r="D20" s="6"/>
      <c r="L20" s="24" t="s">
        <v>63</v>
      </c>
      <c r="M20" s="235" t="str">
        <f>IF(Echantillon!B27&gt;"",Echantillon!B27,"")</f>
        <v/>
      </c>
      <c r="N20" s="235"/>
      <c r="O20" s="235"/>
      <c r="P20" s="235"/>
      <c r="Q20" s="235"/>
      <c r="R20" s="54" t="str">
        <f>IF(LOOKUP($L20,BaseDeCalcul!$D$9:$W$9,BaseDeCalcul!$D$7:$W$7)&gt;0,LOOKUP($L20,BaseDeCalcul!$D$9:$W$9,BaseDeCalcul!$D$3:$W$3),"-")</f>
        <v>-</v>
      </c>
      <c r="S20" s="55" t="str">
        <f>IF(LOOKUP($L20,BaseDeCalcul!$D$9:$W$9,BaseDeCalcul!$D$7:$W$7)&gt;0,LOOKUP($L20,BaseDeCalcul!$D$9:$W$9,BaseDeCalcul!$D$4:$W$4),"-")</f>
        <v>-</v>
      </c>
      <c r="T20" s="56" t="str">
        <f>IF(LOOKUP($L20,BaseDeCalcul!$D$9:$W$9,BaseDeCalcul!$D$7:$W$7)&gt;0,LOOKUP($L20,BaseDeCalcul!$D$9:$W$9,BaseDeCalcul!$D$5:$W$5),"-")</f>
        <v>-</v>
      </c>
      <c r="U20" s="57" t="str">
        <f>IF(LOOKUP($L20,BaseDeCalcul!$D$9:$W$9,BaseDeCalcul!$D$7:$W$7)&gt;0,LOOKUP($L20,BaseDeCalcul!$D$9:$W$9,BaseDeCalcul!$D$6:$W$6),"-")</f>
        <v>-</v>
      </c>
    </row>
    <row r="21" spans="1:21">
      <c r="A21" s="35" t="str">
        <f>BaseDeCalcul!AK17</f>
        <v>Total</v>
      </c>
      <c r="B21" s="36">
        <f>BaseDeCalcul!AL17</f>
        <v>53</v>
      </c>
      <c r="C21" s="37">
        <f>BaseDeCalcul!AM17</f>
        <v>15</v>
      </c>
      <c r="D21" s="6"/>
      <c r="L21" s="24" t="s">
        <v>64</v>
      </c>
      <c r="M21" s="235" t="str">
        <f>IF(Echantillon!B28&gt;"",Echantillon!B28,"")</f>
        <v/>
      </c>
      <c r="N21" s="235"/>
      <c r="O21" s="235"/>
      <c r="P21" s="235"/>
      <c r="Q21" s="235"/>
      <c r="R21" s="54" t="str">
        <f>IF(LOOKUP($L21,BaseDeCalcul!$D$9:$W$9,BaseDeCalcul!$D$7:$W$7)&gt;0,LOOKUP($L21,BaseDeCalcul!$D$9:$W$9,BaseDeCalcul!$D$3:$W$3),"-")</f>
        <v>-</v>
      </c>
      <c r="S21" s="55" t="str">
        <f>IF(LOOKUP($L21,BaseDeCalcul!$D$9:$W$9,BaseDeCalcul!$D$7:$W$7)&gt;0,LOOKUP($L21,BaseDeCalcul!$D$9:$W$9,BaseDeCalcul!$D$4:$W$4),"-")</f>
        <v>-</v>
      </c>
      <c r="T21" s="56" t="str">
        <f>IF(LOOKUP($L21,BaseDeCalcul!$D$9:$W$9,BaseDeCalcul!$D$7:$W$7)&gt;0,LOOKUP($L21,BaseDeCalcul!$D$9:$W$9,BaseDeCalcul!$D$5:$W$5),"-")</f>
        <v>-</v>
      </c>
      <c r="U21" s="57" t="str">
        <f>IF(LOOKUP($L21,BaseDeCalcul!$D$9:$W$9,BaseDeCalcul!$D$7:$W$7)&gt;0,LOOKUP($L21,BaseDeCalcul!$D$9:$W$9,BaseDeCalcul!$D$6:$W$6),"-")</f>
        <v>-</v>
      </c>
    </row>
    <row r="22" spans="1:21">
      <c r="L22" s="24" t="s">
        <v>65</v>
      </c>
      <c r="M22" s="235" t="str">
        <f>IF(Echantillon!B29&gt;"",Echantillon!B29,"")</f>
        <v/>
      </c>
      <c r="N22" s="235"/>
      <c r="O22" s="235"/>
      <c r="P22" s="235"/>
      <c r="Q22" s="235"/>
      <c r="R22" s="54" t="str">
        <f>IF(LOOKUP($L22,BaseDeCalcul!$D$9:$W$9,BaseDeCalcul!$D$7:$W$7)&gt;0,LOOKUP($L22,BaseDeCalcul!$D$9:$W$9,BaseDeCalcul!$D$3:$W$3),"-")</f>
        <v>-</v>
      </c>
      <c r="S22" s="55" t="str">
        <f>IF(LOOKUP($L22,BaseDeCalcul!$D$9:$W$9,BaseDeCalcul!$D$7:$W$7)&gt;0,LOOKUP($L22,BaseDeCalcul!$D$9:$W$9,BaseDeCalcul!$D$4:$W$4),"-")</f>
        <v>-</v>
      </c>
      <c r="T22" s="56" t="str">
        <f>IF(LOOKUP($L22,BaseDeCalcul!$D$9:$W$9,BaseDeCalcul!$D$7:$W$7)&gt;0,LOOKUP($L22,BaseDeCalcul!$D$9:$W$9,BaseDeCalcul!$D$5:$W$5),"-")</f>
        <v>-</v>
      </c>
      <c r="U22" s="57" t="str">
        <f>IF(LOOKUP($L22,BaseDeCalcul!$D$9:$W$9,BaseDeCalcul!$D$7:$W$7)&gt;0,LOOKUP($L22,BaseDeCalcul!$D$9:$W$9,BaseDeCalcul!$D$6:$W$6),"-")</f>
        <v>-</v>
      </c>
    </row>
    <row r="23" spans="1:21">
      <c r="A23" s="236" t="s">
        <v>88</v>
      </c>
      <c r="B23" s="237"/>
      <c r="C23" s="238"/>
      <c r="L23" s="24" t="s">
        <v>66</v>
      </c>
      <c r="M23" s="235" t="str">
        <f>IF(Echantillon!B30&gt;"",Echantillon!B30,"")</f>
        <v/>
      </c>
      <c r="N23" s="235"/>
      <c r="O23" s="235"/>
      <c r="P23" s="235"/>
      <c r="Q23" s="235"/>
      <c r="R23" s="54" t="str">
        <f>IF(LOOKUP($L23,BaseDeCalcul!$D$9:$W$9,BaseDeCalcul!$D$7:$W$7)&gt;0,LOOKUP($L23,BaseDeCalcul!$D$9:$W$9,BaseDeCalcul!$D$3:$W$3),"-")</f>
        <v>-</v>
      </c>
      <c r="S23" s="55" t="str">
        <f>IF(LOOKUP($L23,BaseDeCalcul!$D$9:$W$9,BaseDeCalcul!$D$7:$W$7)&gt;0,LOOKUP($L23,BaseDeCalcul!$D$9:$W$9,BaseDeCalcul!$D$4:$W$4),"-")</f>
        <v>-</v>
      </c>
      <c r="T23" s="56" t="str">
        <f>IF(LOOKUP($L23,BaseDeCalcul!$D$9:$W$9,BaseDeCalcul!$D$7:$W$7)&gt;0,LOOKUP($L23,BaseDeCalcul!$D$9:$W$9,BaseDeCalcul!$D$5:$W$5),"-")</f>
        <v>-</v>
      </c>
      <c r="U23" s="57" t="str">
        <f>IF(LOOKUP($L23,BaseDeCalcul!$D$9:$W$9,BaseDeCalcul!$D$7:$W$7)&gt;0,LOOKUP($L23,BaseDeCalcul!$D$9:$W$9,BaseDeCalcul!$D$6:$W$6),"-")</f>
        <v>-</v>
      </c>
    </row>
    <row r="24" spans="1:21">
      <c r="A24" s="190" t="s">
        <v>89</v>
      </c>
      <c r="B24" s="30" t="s">
        <v>78</v>
      </c>
      <c r="C24" s="31" t="s">
        <v>79</v>
      </c>
      <c r="L24" s="24" t="s">
        <v>67</v>
      </c>
      <c r="M24" s="235" t="str">
        <f>IF(Echantillon!B31&gt;"",Echantillon!B31,"")</f>
        <v/>
      </c>
      <c r="N24" s="235"/>
      <c r="O24" s="235"/>
      <c r="P24" s="235"/>
      <c r="Q24" s="235"/>
      <c r="R24" s="54" t="str">
        <f>IF(LOOKUP($L24,BaseDeCalcul!$D$9:$W$9,BaseDeCalcul!$D$7:$W$7)&gt;0,LOOKUP($L24,BaseDeCalcul!$D$9:$W$9,BaseDeCalcul!$D$3:$W$3),"-")</f>
        <v>-</v>
      </c>
      <c r="S24" s="55" t="str">
        <f>IF(LOOKUP($L24,BaseDeCalcul!$D$9:$W$9,BaseDeCalcul!$D$7:$W$7)&gt;0,LOOKUP($L24,BaseDeCalcul!$D$9:$W$9,BaseDeCalcul!$D$4:$W$4),"-")</f>
        <v>-</v>
      </c>
      <c r="T24" s="56" t="str">
        <f>IF(LOOKUP($L24,BaseDeCalcul!$D$9:$W$9,BaseDeCalcul!$D$7:$W$7)&gt;0,LOOKUP($L24,BaseDeCalcul!$D$9:$W$9,BaseDeCalcul!$D$5:$W$5),"-")</f>
        <v>-</v>
      </c>
      <c r="U24" s="57" t="str">
        <f>IF(LOOKUP($L24,BaseDeCalcul!$D$9:$W$9,BaseDeCalcul!$D$7:$W$7)&gt;0,LOOKUP($L24,BaseDeCalcul!$D$9:$W$9,BaseDeCalcul!$D$6:$W$6),"-")</f>
        <v>-</v>
      </c>
    </row>
    <row r="25" spans="1:21">
      <c r="A25" s="28" t="str">
        <f>BaseDeCalcul!AQ14</f>
        <v>Fort à majeur</v>
      </c>
      <c r="B25" s="33" t="str">
        <f>IF(BaseDeCalcul!AR14&gt;0,IF(A$24="En valeurs",BaseDeCalcul!AR14,IF(BaseDeCalcul!AR22&gt;0,(ROUND(BaseDeCalcul!AR22*100,2)&amp;"%"),"-")),"-")</f>
        <v>50%</v>
      </c>
      <c r="C25" s="34" t="str">
        <f>IF(BaseDeCalcul!AR14&gt;0,IF(A$24="En valeurs",BaseDeCalcul!AS14,IF(BaseDeCalcul!AS22&gt;0,(ROUND(BaseDeCalcul!AS22*100,2)&amp;"%"),"-")),"-")</f>
        <v>11,76%</v>
      </c>
      <c r="L25" s="247" t="s">
        <v>90</v>
      </c>
      <c r="M25" s="240"/>
      <c r="N25" s="240"/>
      <c r="O25" s="240"/>
      <c r="P25" s="240"/>
      <c r="Q25" s="240"/>
      <c r="R25" s="240"/>
      <c r="S25" s="240"/>
      <c r="T25" s="240"/>
      <c r="U25" s="248"/>
    </row>
    <row r="26" spans="1:21">
      <c r="A26" s="28" t="str">
        <f>BaseDeCalcul!AQ15</f>
        <v>Modéré à fort</v>
      </c>
      <c r="B26" s="33" t="str">
        <f>IF(BaseDeCalcul!AR15&gt;0,IF(A$24="En valeurs",BaseDeCalcul!AR15,IF(BaseDeCalcul!AR23&gt;0,(ROUND(BaseDeCalcul!AR23*100,2)&amp;"%"),"-")),"-")</f>
        <v>20,59%</v>
      </c>
      <c r="C26" s="34" t="str">
        <f>IF(BaseDeCalcul!AR15&gt;0,IF(A$24="En valeurs",BaseDeCalcul!AS15,IF(BaseDeCalcul!AS23&gt;0,(ROUND(BaseDeCalcul!AS23*100,2)&amp;"%"),"-")),"-")</f>
        <v>7,35%</v>
      </c>
      <c r="L26" s="249" t="s">
        <v>91</v>
      </c>
      <c r="M26" s="250"/>
      <c r="N26" s="250"/>
      <c r="O26" s="250"/>
      <c r="P26" s="250"/>
      <c r="Q26" s="250"/>
      <c r="R26" s="250"/>
      <c r="S26" s="250"/>
      <c r="T26" s="250"/>
      <c r="U26" s="128">
        <f>IF(COUNTIF(U5:U24,"&lt;&gt;-")&gt;0,SUM(U5:U24)/COUNTIF(U5:U24,"&lt;&gt;-"),"-")</f>
        <v>0.81294967616757297</v>
      </c>
    </row>
    <row r="27" spans="1:21">
      <c r="A27" s="171" t="str">
        <f>BaseDeCalcul!AQ16</f>
        <v>Faible à modéré</v>
      </c>
      <c r="B27" s="172" t="str">
        <f>IF(BaseDeCalcul!AR16&gt;0,IF(A$24="En valeurs",BaseDeCalcul!AR16,IF(BaseDeCalcul!AR24&gt;0,(ROUND(BaseDeCalcul!AR24*100,2)&amp;"%"),"-")),"-")</f>
        <v>7,35%</v>
      </c>
      <c r="C27" s="173" t="str">
        <f>IF(BaseDeCalcul!AR16&gt;0,IF(A$24="En valeurs",BaseDeCalcul!AS16,IF(BaseDeCalcul!AS24&gt;0,(ROUND(BaseDeCalcul!AS24*100,2)&amp;"%"),"-")),"-")</f>
        <v>2,94%</v>
      </c>
      <c r="L27" s="249" t="s">
        <v>92</v>
      </c>
      <c r="M27" s="250"/>
      <c r="N27" s="250"/>
      <c r="O27" s="250"/>
      <c r="P27" s="250"/>
      <c r="Q27" s="250"/>
      <c r="R27" s="250"/>
      <c r="S27" s="250"/>
      <c r="T27" s="250"/>
      <c r="U27" s="128">
        <f>IF(COUNTIF(U5:U24,"&lt;&gt;-")&gt;0,MAX(U5:U24),"-")</f>
        <v>0.84210526315789469</v>
      </c>
    </row>
    <row r="28" spans="1:21">
      <c r="A28" s="174" t="str">
        <f>IF(A24="En valeurs","Total","")</f>
        <v/>
      </c>
      <c r="B28" s="175" t="str">
        <f>IF(A24="En valeurs",SUM(B25:B27),"")</f>
        <v/>
      </c>
      <c r="C28" s="176" t="str">
        <f>IF(A24="En valeurs",SUM(C25:C27),"")</f>
        <v/>
      </c>
      <c r="L28" s="251" t="s">
        <v>93</v>
      </c>
      <c r="M28" s="252"/>
      <c r="N28" s="252"/>
      <c r="O28" s="252"/>
      <c r="P28" s="252"/>
      <c r="Q28" s="252"/>
      <c r="R28" s="252"/>
      <c r="S28" s="252"/>
      <c r="T28" s="252"/>
      <c r="U28" s="129">
        <f>IF(COUNTIF(U5:U24,"&lt;&gt;-")&gt;0,MIN(U5:U24),"-")</f>
        <v>0.7567567567567568</v>
      </c>
    </row>
    <row r="29" spans="1:21" ht="41.25" customHeight="1">
      <c r="A29" s="244" t="s">
        <v>94</v>
      </c>
      <c r="B29" s="244"/>
      <c r="C29" s="244"/>
      <c r="D29" s="244"/>
      <c r="E29" s="244"/>
      <c r="F29" s="244"/>
      <c r="G29" s="244"/>
      <c r="H29" s="244"/>
      <c r="I29" s="244"/>
      <c r="J29" s="244"/>
      <c r="K29" s="244"/>
      <c r="L29" s="244"/>
      <c r="M29" s="244"/>
      <c r="N29" s="244"/>
      <c r="O29" s="244"/>
      <c r="P29" s="244"/>
      <c r="Q29" s="244"/>
      <c r="R29" s="244"/>
      <c r="S29" s="244"/>
      <c r="T29" s="244"/>
      <c r="U29" s="244"/>
    </row>
    <row r="30" spans="1:21">
      <c r="A30" s="245" t="s">
        <v>95</v>
      </c>
      <c r="B30" s="246"/>
      <c r="C30" s="246"/>
      <c r="D30" s="246"/>
      <c r="E30" s="246"/>
      <c r="F30" s="246"/>
      <c r="G30" s="246"/>
      <c r="H30" s="246"/>
      <c r="I30" s="246"/>
      <c r="J30" s="246"/>
      <c r="K30" s="246"/>
      <c r="L30" s="246"/>
      <c r="M30" s="246"/>
      <c r="N30" s="246"/>
      <c r="O30" s="246"/>
      <c r="P30" s="246"/>
      <c r="Q30" s="246"/>
      <c r="R30" s="246"/>
      <c r="S30" s="246"/>
      <c r="T30" s="246"/>
      <c r="U30" s="246"/>
    </row>
    <row r="31" spans="1:21">
      <c r="A31" s="246"/>
      <c r="B31" s="246"/>
      <c r="C31" s="246"/>
      <c r="D31" s="246"/>
      <c r="E31" s="246"/>
      <c r="F31" s="246"/>
      <c r="G31" s="246"/>
      <c r="H31" s="246"/>
      <c r="I31" s="246"/>
      <c r="J31" s="246"/>
      <c r="K31" s="246"/>
      <c r="L31" s="246"/>
      <c r="M31" s="246"/>
      <c r="N31" s="246"/>
      <c r="O31" s="246"/>
      <c r="P31" s="246"/>
      <c r="Q31" s="246"/>
      <c r="R31" s="246"/>
      <c r="S31" s="246"/>
      <c r="T31" s="246"/>
      <c r="U31" s="246"/>
    </row>
    <row r="32" spans="1:21">
      <c r="A32" s="246"/>
      <c r="B32" s="246"/>
      <c r="C32" s="246"/>
      <c r="D32" s="246"/>
      <c r="E32" s="246"/>
      <c r="F32" s="246"/>
      <c r="G32" s="246"/>
      <c r="H32" s="246"/>
      <c r="I32" s="246"/>
      <c r="J32" s="246"/>
      <c r="K32" s="246"/>
      <c r="L32" s="246"/>
      <c r="M32" s="246"/>
      <c r="N32" s="246"/>
      <c r="O32" s="246"/>
      <c r="P32" s="246"/>
      <c r="Q32" s="246"/>
      <c r="R32" s="246"/>
      <c r="S32" s="246"/>
      <c r="T32" s="246"/>
      <c r="U32" s="246"/>
    </row>
    <row r="33" spans="1:21">
      <c r="A33" s="246"/>
      <c r="B33" s="246"/>
      <c r="C33" s="246"/>
      <c r="D33" s="246"/>
      <c r="E33" s="246"/>
      <c r="F33" s="246"/>
      <c r="G33" s="246"/>
      <c r="H33" s="246"/>
      <c r="I33" s="246"/>
      <c r="J33" s="246"/>
      <c r="K33" s="246"/>
      <c r="L33" s="246"/>
      <c r="M33" s="246"/>
      <c r="N33" s="246"/>
      <c r="O33" s="246"/>
      <c r="P33" s="246"/>
      <c r="Q33" s="246"/>
      <c r="R33" s="246"/>
      <c r="S33" s="246"/>
      <c r="T33" s="246"/>
      <c r="U33" s="246"/>
    </row>
    <row r="34" spans="1:21">
      <c r="A34" s="246"/>
      <c r="B34" s="246"/>
      <c r="C34" s="246"/>
      <c r="D34" s="246"/>
      <c r="E34" s="246"/>
      <c r="F34" s="246"/>
      <c r="G34" s="246"/>
      <c r="H34" s="246"/>
      <c r="I34" s="246"/>
      <c r="J34" s="246"/>
      <c r="K34" s="246"/>
      <c r="L34" s="246"/>
      <c r="M34" s="246"/>
      <c r="N34" s="246"/>
      <c r="O34" s="246"/>
      <c r="P34" s="246"/>
      <c r="Q34" s="246"/>
      <c r="R34" s="246"/>
      <c r="S34" s="246"/>
      <c r="T34" s="246"/>
      <c r="U34" s="246"/>
    </row>
    <row r="35" spans="1:21">
      <c r="A35" s="246"/>
      <c r="B35" s="246"/>
      <c r="C35" s="246"/>
      <c r="D35" s="246"/>
      <c r="E35" s="246"/>
      <c r="F35" s="246"/>
      <c r="G35" s="246"/>
      <c r="H35" s="246"/>
      <c r="I35" s="246"/>
      <c r="J35" s="246"/>
      <c r="K35" s="246"/>
      <c r="L35" s="246"/>
      <c r="M35" s="246"/>
      <c r="N35" s="246"/>
      <c r="O35" s="246"/>
      <c r="P35" s="246"/>
      <c r="Q35" s="246"/>
      <c r="R35" s="246"/>
      <c r="S35" s="246"/>
      <c r="T35" s="246"/>
      <c r="U35" s="246"/>
    </row>
    <row r="36" spans="1:21">
      <c r="A36" s="246"/>
      <c r="B36" s="246"/>
      <c r="C36" s="246"/>
      <c r="D36" s="246"/>
      <c r="E36" s="246"/>
      <c r="F36" s="246"/>
      <c r="G36" s="246"/>
      <c r="H36" s="246"/>
      <c r="I36" s="246"/>
      <c r="J36" s="246"/>
      <c r="K36" s="246"/>
      <c r="L36" s="246"/>
      <c r="M36" s="246"/>
      <c r="N36" s="246"/>
      <c r="O36" s="246"/>
      <c r="P36" s="246"/>
      <c r="Q36" s="246"/>
      <c r="R36" s="246"/>
      <c r="S36" s="246"/>
      <c r="T36" s="246"/>
      <c r="U36" s="246"/>
    </row>
    <row r="37" spans="1:21">
      <c r="A37" s="246"/>
      <c r="B37" s="246"/>
      <c r="C37" s="246"/>
      <c r="D37" s="246"/>
      <c r="E37" s="246"/>
      <c r="F37" s="246"/>
      <c r="G37" s="246"/>
      <c r="H37" s="246"/>
      <c r="I37" s="246"/>
      <c r="J37" s="246"/>
      <c r="K37" s="246"/>
      <c r="L37" s="246"/>
      <c r="M37" s="246"/>
      <c r="N37" s="246"/>
      <c r="O37" s="246"/>
      <c r="P37" s="246"/>
      <c r="Q37" s="246"/>
      <c r="R37" s="246"/>
      <c r="S37" s="246"/>
      <c r="T37" s="246"/>
      <c r="U37" s="246"/>
    </row>
    <row r="38" spans="1:21">
      <c r="A38" s="246"/>
      <c r="B38" s="246"/>
      <c r="C38" s="246"/>
      <c r="D38" s="246"/>
      <c r="E38" s="246"/>
      <c r="F38" s="246"/>
      <c r="G38" s="246"/>
      <c r="H38" s="246"/>
      <c r="I38" s="246"/>
      <c r="J38" s="246"/>
      <c r="K38" s="246"/>
      <c r="L38" s="246"/>
      <c r="M38" s="246"/>
      <c r="N38" s="246"/>
      <c r="O38" s="246"/>
      <c r="P38" s="246"/>
      <c r="Q38" s="246"/>
      <c r="R38" s="246"/>
      <c r="S38" s="246"/>
      <c r="T38" s="246"/>
      <c r="U38" s="246"/>
    </row>
    <row r="39" spans="1:21">
      <c r="A39" s="246"/>
      <c r="B39" s="246"/>
      <c r="C39" s="246"/>
      <c r="D39" s="246"/>
      <c r="E39" s="246"/>
      <c r="F39" s="246"/>
      <c r="G39" s="246"/>
      <c r="H39" s="246"/>
      <c r="I39" s="246"/>
      <c r="J39" s="246"/>
      <c r="K39" s="246"/>
      <c r="L39" s="246"/>
      <c r="M39" s="246"/>
      <c r="N39" s="246"/>
      <c r="O39" s="246"/>
      <c r="P39" s="246"/>
      <c r="Q39" s="246"/>
      <c r="R39" s="246"/>
      <c r="S39" s="246"/>
      <c r="T39" s="246"/>
      <c r="U39" s="246"/>
    </row>
    <row r="40" spans="1:21" ht="71.25" customHeight="1">
      <c r="A40" s="246"/>
      <c r="B40" s="246"/>
      <c r="C40" s="246"/>
      <c r="D40" s="246"/>
      <c r="E40" s="246"/>
      <c r="F40" s="246"/>
      <c r="G40" s="246"/>
      <c r="H40" s="246"/>
      <c r="I40" s="246"/>
      <c r="J40" s="246"/>
      <c r="K40" s="246"/>
      <c r="L40" s="246"/>
      <c r="M40" s="246"/>
      <c r="N40" s="246"/>
      <c r="O40" s="246"/>
      <c r="P40" s="246"/>
      <c r="Q40" s="246"/>
      <c r="R40" s="246"/>
      <c r="S40" s="246"/>
      <c r="T40" s="246"/>
      <c r="U40" s="246"/>
    </row>
    <row r="41" spans="1:21" ht="39" customHeight="1">
      <c r="A41" s="242" t="s">
        <v>96</v>
      </c>
      <c r="B41" s="242"/>
      <c r="C41" s="242"/>
      <c r="D41" s="242"/>
      <c r="E41" s="242"/>
      <c r="F41" s="242"/>
      <c r="G41" s="242"/>
      <c r="H41" s="242"/>
      <c r="I41" s="242"/>
      <c r="J41" s="242"/>
      <c r="K41" s="242"/>
      <c r="L41" s="242"/>
      <c r="M41" s="242"/>
      <c r="N41" s="242"/>
      <c r="O41" s="242"/>
      <c r="P41" s="242"/>
      <c r="Q41" s="242"/>
      <c r="R41" s="242"/>
      <c r="S41" s="242"/>
      <c r="T41" s="242"/>
      <c r="U41" s="242"/>
    </row>
    <row r="42" spans="1:21" ht="15" customHeight="1">
      <c r="A42" s="243" t="s">
        <v>97</v>
      </c>
      <c r="B42" s="243"/>
      <c r="C42" s="243"/>
      <c r="D42" s="243"/>
      <c r="E42" s="243"/>
      <c r="F42" s="243"/>
      <c r="G42" s="243"/>
      <c r="H42" s="243"/>
      <c r="I42" s="243"/>
      <c r="J42" s="243"/>
      <c r="K42" s="243"/>
      <c r="L42" s="243"/>
      <c r="M42" s="243"/>
      <c r="N42" s="243"/>
      <c r="O42" s="243"/>
      <c r="P42" s="243"/>
      <c r="Q42" s="243"/>
      <c r="R42" s="243"/>
      <c r="S42" s="243"/>
      <c r="T42" s="243"/>
      <c r="U42" s="243"/>
    </row>
    <row r="43" spans="1:21">
      <c r="A43" s="243"/>
      <c r="B43" s="243"/>
      <c r="C43" s="243"/>
      <c r="D43" s="243"/>
      <c r="E43" s="243"/>
      <c r="F43" s="243"/>
      <c r="G43" s="243"/>
      <c r="H43" s="243"/>
      <c r="I43" s="243"/>
      <c r="J43" s="243"/>
      <c r="K43" s="243"/>
      <c r="L43" s="243"/>
      <c r="M43" s="243"/>
      <c r="N43" s="243"/>
      <c r="O43" s="243"/>
      <c r="P43" s="243"/>
      <c r="Q43" s="243"/>
      <c r="R43" s="243"/>
      <c r="S43" s="243"/>
      <c r="T43" s="243"/>
      <c r="U43" s="243"/>
    </row>
    <row r="44" spans="1:21">
      <c r="A44" s="243"/>
      <c r="B44" s="243"/>
      <c r="C44" s="243"/>
      <c r="D44" s="243"/>
      <c r="E44" s="243"/>
      <c r="F44" s="243"/>
      <c r="G44" s="243"/>
      <c r="H44" s="243"/>
      <c r="I44" s="243"/>
      <c r="J44" s="243"/>
      <c r="K44" s="243"/>
      <c r="L44" s="243"/>
      <c r="M44" s="243"/>
      <c r="N44" s="243"/>
      <c r="O44" s="243"/>
      <c r="P44" s="243"/>
      <c r="Q44" s="243"/>
      <c r="R44" s="243"/>
      <c r="S44" s="243"/>
      <c r="T44" s="243"/>
      <c r="U44" s="243"/>
    </row>
    <row r="45" spans="1:21">
      <c r="A45" s="243"/>
      <c r="B45" s="243"/>
      <c r="C45" s="243"/>
      <c r="D45" s="243"/>
      <c r="E45" s="243"/>
      <c r="F45" s="243"/>
      <c r="G45" s="243"/>
      <c r="H45" s="243"/>
      <c r="I45" s="243"/>
      <c r="J45" s="243"/>
      <c r="K45" s="243"/>
      <c r="L45" s="243"/>
      <c r="M45" s="243"/>
      <c r="N45" s="243"/>
      <c r="O45" s="243"/>
      <c r="P45" s="243"/>
      <c r="Q45" s="243"/>
      <c r="R45" s="243"/>
      <c r="S45" s="243"/>
      <c r="T45" s="243"/>
      <c r="U45" s="243"/>
    </row>
    <row r="46" spans="1:21">
      <c r="A46" s="243"/>
      <c r="B46" s="243"/>
      <c r="C46" s="243"/>
      <c r="D46" s="243"/>
      <c r="E46" s="243"/>
      <c r="F46" s="243"/>
      <c r="G46" s="243"/>
      <c r="H46" s="243"/>
      <c r="I46" s="243"/>
      <c r="J46" s="243"/>
      <c r="K46" s="243"/>
      <c r="L46" s="243"/>
      <c r="M46" s="243"/>
      <c r="N46" s="243"/>
      <c r="O46" s="243"/>
      <c r="P46" s="243"/>
      <c r="Q46" s="243"/>
      <c r="R46" s="243"/>
      <c r="S46" s="243"/>
      <c r="T46" s="243"/>
      <c r="U46" s="243"/>
    </row>
    <row r="47" spans="1:21">
      <c r="A47" s="243"/>
      <c r="B47" s="243"/>
      <c r="C47" s="243"/>
      <c r="D47" s="243"/>
      <c r="E47" s="243"/>
      <c r="F47" s="243"/>
      <c r="G47" s="243"/>
      <c r="H47" s="243"/>
      <c r="I47" s="243"/>
      <c r="J47" s="243"/>
      <c r="K47" s="243"/>
      <c r="L47" s="243"/>
      <c r="M47" s="243"/>
      <c r="N47" s="243"/>
      <c r="O47" s="243"/>
      <c r="P47" s="243"/>
      <c r="Q47" s="243"/>
      <c r="R47" s="243"/>
      <c r="S47" s="243"/>
      <c r="T47" s="243"/>
      <c r="U47" s="243"/>
    </row>
    <row r="48" spans="1:21">
      <c r="A48" s="243"/>
      <c r="B48" s="243"/>
      <c r="C48" s="243"/>
      <c r="D48" s="243"/>
      <c r="E48" s="243"/>
      <c r="F48" s="243"/>
      <c r="G48" s="243"/>
      <c r="H48" s="243"/>
      <c r="I48" s="243"/>
      <c r="J48" s="243"/>
      <c r="K48" s="243"/>
      <c r="L48" s="243"/>
      <c r="M48" s="243"/>
      <c r="N48" s="243"/>
      <c r="O48" s="243"/>
      <c r="P48" s="243"/>
      <c r="Q48" s="243"/>
      <c r="R48" s="243"/>
      <c r="S48" s="243"/>
      <c r="T48" s="243"/>
      <c r="U48" s="243"/>
    </row>
    <row r="49" spans="1:21">
      <c r="A49" s="243"/>
      <c r="B49" s="243"/>
      <c r="C49" s="243"/>
      <c r="D49" s="243"/>
      <c r="E49" s="243"/>
      <c r="F49" s="243"/>
      <c r="G49" s="243"/>
      <c r="H49" s="243"/>
      <c r="I49" s="243"/>
      <c r="J49" s="243"/>
      <c r="K49" s="243"/>
      <c r="L49" s="243"/>
      <c r="M49" s="243"/>
      <c r="N49" s="243"/>
      <c r="O49" s="243"/>
      <c r="P49" s="243"/>
      <c r="Q49" s="243"/>
      <c r="R49" s="243"/>
      <c r="S49" s="243"/>
      <c r="T49" s="243"/>
      <c r="U49" s="243"/>
    </row>
    <row r="50" spans="1:21">
      <c r="A50" s="243"/>
      <c r="B50" s="243"/>
      <c r="C50" s="243"/>
      <c r="D50" s="243"/>
      <c r="E50" s="243"/>
      <c r="F50" s="243"/>
      <c r="G50" s="243"/>
      <c r="H50" s="243"/>
      <c r="I50" s="243"/>
      <c r="J50" s="243"/>
      <c r="K50" s="243"/>
      <c r="L50" s="243"/>
      <c r="M50" s="243"/>
      <c r="N50" s="243"/>
      <c r="O50" s="243"/>
      <c r="P50" s="243"/>
      <c r="Q50" s="243"/>
      <c r="R50" s="243"/>
      <c r="S50" s="243"/>
      <c r="T50" s="243"/>
      <c r="U50" s="243"/>
    </row>
    <row r="51" spans="1:21">
      <c r="A51" s="243"/>
      <c r="B51" s="243"/>
      <c r="C51" s="243"/>
      <c r="D51" s="243"/>
      <c r="E51" s="243"/>
      <c r="F51" s="243"/>
      <c r="G51" s="243"/>
      <c r="H51" s="243"/>
      <c r="I51" s="243"/>
      <c r="J51" s="243"/>
      <c r="K51" s="243"/>
      <c r="L51" s="243"/>
      <c r="M51" s="243"/>
      <c r="N51" s="243"/>
      <c r="O51" s="243"/>
      <c r="P51" s="243"/>
      <c r="Q51" s="243"/>
      <c r="R51" s="243"/>
      <c r="S51" s="243"/>
      <c r="T51" s="243"/>
      <c r="U51" s="243"/>
    </row>
    <row r="52" spans="1:21">
      <c r="A52" s="243"/>
      <c r="B52" s="243"/>
      <c r="C52" s="243"/>
      <c r="D52" s="243"/>
      <c r="E52" s="243"/>
      <c r="F52" s="243"/>
      <c r="G52" s="243"/>
      <c r="H52" s="243"/>
      <c r="I52" s="243"/>
      <c r="J52" s="243"/>
      <c r="K52" s="243"/>
      <c r="L52" s="243"/>
      <c r="M52" s="243"/>
      <c r="N52" s="243"/>
      <c r="O52" s="243"/>
      <c r="P52" s="243"/>
      <c r="Q52" s="243"/>
      <c r="R52" s="243"/>
      <c r="S52" s="243"/>
      <c r="T52" s="243"/>
      <c r="U52" s="243"/>
    </row>
    <row r="53" spans="1:21">
      <c r="A53" s="243"/>
      <c r="B53" s="243"/>
      <c r="C53" s="243"/>
      <c r="D53" s="243"/>
      <c r="E53" s="243"/>
      <c r="F53" s="243"/>
      <c r="G53" s="243"/>
      <c r="H53" s="243"/>
      <c r="I53" s="243"/>
      <c r="J53" s="243"/>
      <c r="K53" s="243"/>
      <c r="L53" s="243"/>
      <c r="M53" s="243"/>
      <c r="N53" s="243"/>
      <c r="O53" s="243"/>
      <c r="P53" s="243"/>
      <c r="Q53" s="243"/>
      <c r="R53" s="243"/>
      <c r="S53" s="243"/>
      <c r="T53" s="243"/>
      <c r="U53" s="243"/>
    </row>
    <row r="54" spans="1:21">
      <c r="A54" s="243"/>
      <c r="B54" s="243"/>
      <c r="C54" s="243"/>
      <c r="D54" s="243"/>
      <c r="E54" s="243"/>
      <c r="F54" s="243"/>
      <c r="G54" s="243"/>
      <c r="H54" s="243"/>
      <c r="I54" s="243"/>
      <c r="J54" s="243"/>
      <c r="K54" s="243"/>
      <c r="L54" s="243"/>
      <c r="M54" s="243"/>
      <c r="N54" s="243"/>
      <c r="O54" s="243"/>
      <c r="P54" s="243"/>
      <c r="Q54" s="243"/>
      <c r="R54" s="243"/>
      <c r="S54" s="243"/>
      <c r="T54" s="243"/>
      <c r="U54" s="243"/>
    </row>
    <row r="55" spans="1:21">
      <c r="A55" s="243"/>
      <c r="B55" s="243"/>
      <c r="C55" s="243"/>
      <c r="D55" s="243"/>
      <c r="E55" s="243"/>
      <c r="F55" s="243"/>
      <c r="G55" s="243"/>
      <c r="H55" s="243"/>
      <c r="I55" s="243"/>
      <c r="J55" s="243"/>
      <c r="K55" s="243"/>
      <c r="L55" s="243"/>
      <c r="M55" s="243"/>
      <c r="N55" s="243"/>
      <c r="O55" s="243"/>
      <c r="P55" s="243"/>
      <c r="Q55" s="243"/>
      <c r="R55" s="243"/>
      <c r="S55" s="243"/>
      <c r="T55" s="243"/>
      <c r="U55" s="243"/>
    </row>
    <row r="56" spans="1:21">
      <c r="A56" s="243"/>
      <c r="B56" s="243"/>
      <c r="C56" s="243"/>
      <c r="D56" s="243"/>
      <c r="E56" s="243"/>
      <c r="F56" s="243"/>
      <c r="G56" s="243"/>
      <c r="H56" s="243"/>
      <c r="I56" s="243"/>
      <c r="J56" s="243"/>
      <c r="K56" s="243"/>
      <c r="L56" s="243"/>
      <c r="M56" s="243"/>
      <c r="N56" s="243"/>
      <c r="O56" s="243"/>
      <c r="P56" s="243"/>
      <c r="Q56" s="243"/>
      <c r="R56" s="243"/>
      <c r="S56" s="243"/>
      <c r="T56" s="243"/>
      <c r="U56" s="243"/>
    </row>
    <row r="57" spans="1:21">
      <c r="A57" s="243"/>
      <c r="B57" s="243"/>
      <c r="C57" s="243"/>
      <c r="D57" s="243"/>
      <c r="E57" s="243"/>
      <c r="F57" s="243"/>
      <c r="G57" s="243"/>
      <c r="H57" s="243"/>
      <c r="I57" s="243"/>
      <c r="J57" s="243"/>
      <c r="K57" s="243"/>
      <c r="L57" s="243"/>
      <c r="M57" s="243"/>
      <c r="N57" s="243"/>
      <c r="O57" s="243"/>
      <c r="P57" s="243"/>
      <c r="Q57" s="243"/>
      <c r="R57" s="243"/>
      <c r="S57" s="243"/>
      <c r="T57" s="243"/>
      <c r="U57" s="243"/>
    </row>
    <row r="58" spans="1:21">
      <c r="A58" s="243"/>
      <c r="B58" s="243"/>
      <c r="C58" s="243"/>
      <c r="D58" s="243"/>
      <c r="E58" s="243"/>
      <c r="F58" s="243"/>
      <c r="G58" s="243"/>
      <c r="H58" s="243"/>
      <c r="I58" s="243"/>
      <c r="J58" s="243"/>
      <c r="K58" s="243"/>
      <c r="L58" s="243"/>
      <c r="M58" s="243"/>
      <c r="N58" s="243"/>
      <c r="O58" s="243"/>
      <c r="P58" s="243"/>
      <c r="Q58" s="243"/>
      <c r="R58" s="243"/>
      <c r="S58" s="243"/>
      <c r="T58" s="243"/>
      <c r="U58" s="243"/>
    </row>
    <row r="59" spans="1:21">
      <c r="A59" s="243"/>
      <c r="B59" s="243"/>
      <c r="C59" s="243"/>
      <c r="D59" s="243"/>
      <c r="E59" s="243"/>
      <c r="F59" s="243"/>
      <c r="G59" s="243"/>
      <c r="H59" s="243"/>
      <c r="I59" s="243"/>
      <c r="J59" s="243"/>
      <c r="K59" s="243"/>
      <c r="L59" s="243"/>
      <c r="M59" s="243"/>
      <c r="N59" s="243"/>
      <c r="O59" s="243"/>
      <c r="P59" s="243"/>
      <c r="Q59" s="243"/>
      <c r="R59" s="243"/>
      <c r="S59" s="243"/>
      <c r="T59" s="243"/>
      <c r="U59" s="243"/>
    </row>
    <row r="60" spans="1:21">
      <c r="A60" s="243"/>
      <c r="B60" s="243"/>
      <c r="C60" s="243"/>
      <c r="D60" s="243"/>
      <c r="E60" s="243"/>
      <c r="F60" s="243"/>
      <c r="G60" s="243"/>
      <c r="H60" s="243"/>
      <c r="I60" s="243"/>
      <c r="J60" s="243"/>
      <c r="K60" s="243"/>
      <c r="L60" s="243"/>
      <c r="M60" s="243"/>
      <c r="N60" s="243"/>
      <c r="O60" s="243"/>
      <c r="P60" s="243"/>
      <c r="Q60" s="243"/>
      <c r="R60" s="243"/>
      <c r="S60" s="243"/>
      <c r="T60" s="243"/>
      <c r="U60" s="243"/>
    </row>
    <row r="61" spans="1:21">
      <c r="A61" s="243"/>
      <c r="B61" s="243"/>
      <c r="C61" s="243"/>
      <c r="D61" s="243"/>
      <c r="E61" s="243"/>
      <c r="F61" s="243"/>
      <c r="G61" s="243"/>
      <c r="H61" s="243"/>
      <c r="I61" s="243"/>
      <c r="J61" s="243"/>
      <c r="K61" s="243"/>
      <c r="L61" s="243"/>
      <c r="M61" s="243"/>
      <c r="N61" s="243"/>
      <c r="O61" s="243"/>
      <c r="P61" s="243"/>
      <c r="Q61" s="243"/>
      <c r="R61" s="243"/>
      <c r="S61" s="243"/>
      <c r="T61" s="243"/>
      <c r="U61" s="243"/>
    </row>
    <row r="62" spans="1:21">
      <c r="A62" s="243"/>
      <c r="B62" s="243"/>
      <c r="C62" s="243"/>
      <c r="D62" s="243"/>
      <c r="E62" s="243"/>
      <c r="F62" s="243"/>
      <c r="G62" s="243"/>
      <c r="H62" s="243"/>
      <c r="I62" s="243"/>
      <c r="J62" s="243"/>
      <c r="K62" s="243"/>
      <c r="L62" s="243"/>
      <c r="M62" s="243"/>
      <c r="N62" s="243"/>
      <c r="O62" s="243"/>
      <c r="P62" s="243"/>
      <c r="Q62" s="243"/>
      <c r="R62" s="243"/>
      <c r="S62" s="243"/>
      <c r="T62" s="243"/>
      <c r="U62" s="243"/>
    </row>
  </sheetData>
  <mergeCells count="34">
    <mergeCell ref="A41:U41"/>
    <mergeCell ref="A42:U62"/>
    <mergeCell ref="A23:C23"/>
    <mergeCell ref="A29:U29"/>
    <mergeCell ref="A30:U40"/>
    <mergeCell ref="L25:U25"/>
    <mergeCell ref="L26:T26"/>
    <mergeCell ref="L27:T27"/>
    <mergeCell ref="L28:T28"/>
    <mergeCell ref="M22:Q22"/>
    <mergeCell ref="M23:Q23"/>
    <mergeCell ref="M24:Q24"/>
    <mergeCell ref="A2:U2"/>
    <mergeCell ref="A4:C4"/>
    <mergeCell ref="L4:Q4"/>
    <mergeCell ref="A16:C16"/>
    <mergeCell ref="M5:Q5"/>
    <mergeCell ref="M6:Q6"/>
    <mergeCell ref="M7:Q7"/>
    <mergeCell ref="M8:Q8"/>
    <mergeCell ref="M9:Q9"/>
    <mergeCell ref="M10:Q10"/>
    <mergeCell ref="M11:Q11"/>
    <mergeCell ref="M12:Q12"/>
    <mergeCell ref="M16:Q16"/>
    <mergeCell ref="M13:Q13"/>
    <mergeCell ref="M14:Q14"/>
    <mergeCell ref="M15:Q15"/>
    <mergeCell ref="A10:C10"/>
    <mergeCell ref="M21:Q21"/>
    <mergeCell ref="M17:Q17"/>
    <mergeCell ref="M18:Q18"/>
    <mergeCell ref="M19:Q19"/>
    <mergeCell ref="M20:Q20"/>
  </mergeCells>
  <conditionalFormatting sqref="U5:U24">
    <cfRule type="cellIs" dxfId="254" priority="1" operator="equal">
      <formula>0</formula>
    </cfRule>
    <cfRule type="cellIs" dxfId="253" priority="4" operator="notEqual">
      <formula>"-"</formula>
    </cfRule>
  </conditionalFormatting>
  <conditionalFormatting sqref="U26">
    <cfRule type="cellIs" dxfId="252" priority="2" operator="greaterThan">
      <formula>0</formula>
    </cfRule>
  </conditionalFormatting>
  <dataValidations disablePrompts="1" count="1">
    <dataValidation type="list" allowBlank="1" showInputMessage="1" showErrorMessage="1" sqref="A24" xr:uid="{97FA580E-4402-4076-9133-69B5DF7ADACF}">
      <formula1>"En valeurs,En %"</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C14B7F2-C631-4E50-89A6-CC0C31601A89}">
          <x14:formula1>
            <xm:f>BaseDeCalcul!$AK$87:$AK$92</xm:f>
          </x14:formula1>
          <xm:sqref>A5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J201"/>
  <sheetViews>
    <sheetView topLeftCell="A133" zoomScaleNormal="100" workbookViewId="0">
      <pane xSplit="5" topLeftCell="F1" activePane="topRight" state="frozenSplit"/>
      <selection activeCell="C24" sqref="C24"/>
      <selection pane="topRight" activeCell="A133" sqref="A133:XFD133"/>
    </sheetView>
  </sheetViews>
  <sheetFormatPr baseColWidth="10" defaultColWidth="8.6640625" defaultRowHeight="15"/>
  <cols>
    <col min="1" max="1" width="2.1640625" customWidth="1"/>
    <col min="2" max="2" width="15.6640625" style="60" customWidth="1"/>
    <col min="3" max="3" width="9.5" style="4" customWidth="1"/>
    <col min="4" max="4" width="8.33203125" style="140" customWidth="1"/>
    <col min="5" max="5" width="39.33203125" style="75" customWidth="1"/>
    <col min="6" max="6" width="26.1640625" style="1" customWidth="1"/>
    <col min="7" max="7" width="15.5" customWidth="1"/>
    <col min="8" max="8" width="7" customWidth="1"/>
    <col min="9" max="9" width="11" style="1" customWidth="1"/>
  </cols>
  <sheetData>
    <row r="1" spans="1:10">
      <c r="A1" s="97"/>
      <c r="B1" s="98"/>
      <c r="C1" s="98"/>
      <c r="D1" s="98"/>
      <c r="E1" s="135"/>
      <c r="F1" s="146"/>
      <c r="G1" s="141"/>
      <c r="H1" s="141"/>
      <c r="I1" s="146"/>
      <c r="J1" s="141"/>
    </row>
    <row r="2" spans="1:10" ht="14.5" customHeight="1">
      <c r="A2" s="100"/>
      <c r="B2" s="256" t="s">
        <v>98</v>
      </c>
      <c r="C2" s="256"/>
      <c r="D2" s="256"/>
      <c r="E2" s="81"/>
      <c r="F2" s="254" t="s">
        <v>99</v>
      </c>
      <c r="G2" s="255" t="s">
        <v>100</v>
      </c>
      <c r="H2" s="255"/>
      <c r="I2" s="254" t="s">
        <v>101</v>
      </c>
      <c r="J2" s="254"/>
    </row>
    <row r="3" spans="1:10" s="60" customFormat="1" ht="24">
      <c r="A3" s="101"/>
      <c r="B3" s="104" t="s">
        <v>102</v>
      </c>
      <c r="C3" s="105" t="s">
        <v>71</v>
      </c>
      <c r="D3" s="105" t="s">
        <v>103</v>
      </c>
      <c r="E3" s="105" t="s">
        <v>104</v>
      </c>
      <c r="F3" s="254"/>
      <c r="G3" s="149" t="s">
        <v>105</v>
      </c>
      <c r="H3" s="149" t="s">
        <v>106</v>
      </c>
      <c r="I3" s="148" t="s">
        <v>105</v>
      </c>
      <c r="J3" s="142" t="s">
        <v>106</v>
      </c>
    </row>
    <row r="4" spans="1:10" s="3" customFormat="1" ht="118.5" customHeight="1">
      <c r="A4" s="76"/>
      <c r="B4" s="106" t="s">
        <v>107</v>
      </c>
      <c r="C4" s="107" t="s">
        <v>108</v>
      </c>
      <c r="D4" s="108" t="s">
        <v>83</v>
      </c>
      <c r="E4" s="109" t="s">
        <v>109</v>
      </c>
      <c r="F4" s="1" t="s">
        <v>110</v>
      </c>
      <c r="G4" s="3" t="s">
        <v>111</v>
      </c>
      <c r="H4" s="3">
        <f t="shared" ref="H4:H35" si="0">VLOOKUP(G4,B$151:C$157,2,TRUE)</f>
        <v>1</v>
      </c>
      <c r="I4" s="147" t="s">
        <v>112</v>
      </c>
      <c r="J4" s="3" t="str">
        <f t="shared" ref="J4:J35" si="1">VLOOKUP(I4,B$161:C$166,2,TRUE)</f>
        <v>S</v>
      </c>
    </row>
    <row r="5" spans="1:10" s="3" customFormat="1" ht="130.5" customHeight="1">
      <c r="A5" s="76"/>
      <c r="B5" s="106" t="s">
        <v>107</v>
      </c>
      <c r="C5" s="107" t="s">
        <v>113</v>
      </c>
      <c r="D5" s="108" t="s">
        <v>83</v>
      </c>
      <c r="E5" s="109" t="s">
        <v>114</v>
      </c>
      <c r="F5" s="147" t="s">
        <v>115</v>
      </c>
      <c r="G5" s="3" t="s">
        <v>116</v>
      </c>
      <c r="H5" s="3">
        <f t="shared" si="0"/>
        <v>3</v>
      </c>
      <c r="I5" s="147" t="s">
        <v>112</v>
      </c>
      <c r="J5" s="3" t="str">
        <f t="shared" si="1"/>
        <v>S</v>
      </c>
    </row>
    <row r="6" spans="1:10" s="3" customFormat="1" ht="36">
      <c r="A6" s="76"/>
      <c r="B6" s="106" t="s">
        <v>107</v>
      </c>
      <c r="C6" s="107" t="s">
        <v>117</v>
      </c>
      <c r="D6" s="108" t="s">
        <v>83</v>
      </c>
      <c r="E6" s="109" t="s">
        <v>118</v>
      </c>
      <c r="F6" s="1" t="s">
        <v>110</v>
      </c>
      <c r="G6" s="3" t="s">
        <v>111</v>
      </c>
      <c r="H6" s="3">
        <f t="shared" si="0"/>
        <v>1</v>
      </c>
      <c r="I6" s="147" t="s">
        <v>112</v>
      </c>
      <c r="J6" s="3" t="str">
        <f t="shared" si="1"/>
        <v>S</v>
      </c>
    </row>
    <row r="7" spans="1:10" s="3" customFormat="1" ht="104" customHeight="1">
      <c r="A7" s="76"/>
      <c r="B7" s="106" t="s">
        <v>107</v>
      </c>
      <c r="C7" s="107" t="s">
        <v>119</v>
      </c>
      <c r="D7" s="108" t="s">
        <v>83</v>
      </c>
      <c r="E7" s="109" t="s">
        <v>120</v>
      </c>
      <c r="F7" s="1" t="s">
        <v>121</v>
      </c>
      <c r="G7" s="3" t="s">
        <v>111</v>
      </c>
      <c r="H7" s="3">
        <f t="shared" si="0"/>
        <v>1</v>
      </c>
      <c r="I7" s="147" t="s">
        <v>122</v>
      </c>
      <c r="J7" s="3" t="str">
        <f t="shared" si="1"/>
        <v>M</v>
      </c>
    </row>
    <row r="8" spans="1:10" s="3" customFormat="1" ht="58.5" customHeight="1">
      <c r="A8" s="76"/>
      <c r="B8" s="106" t="s">
        <v>107</v>
      </c>
      <c r="C8" s="107" t="s">
        <v>123</v>
      </c>
      <c r="D8" s="108" t="s">
        <v>83</v>
      </c>
      <c r="E8" s="109" t="s">
        <v>124</v>
      </c>
      <c r="F8" s="1" t="s">
        <v>121</v>
      </c>
      <c r="G8" s="3" t="s">
        <v>111</v>
      </c>
      <c r="H8" s="3">
        <f t="shared" si="0"/>
        <v>1</v>
      </c>
      <c r="I8" s="143" t="s">
        <v>125</v>
      </c>
      <c r="J8" s="3" t="str">
        <f t="shared" si="1"/>
        <v>M</v>
      </c>
    </row>
    <row r="9" spans="1:10" s="3" customFormat="1" ht="118.5" customHeight="1">
      <c r="A9" s="76"/>
      <c r="B9" s="106" t="s">
        <v>107</v>
      </c>
      <c r="C9" s="107" t="s">
        <v>126</v>
      </c>
      <c r="D9" s="108" t="s">
        <v>83</v>
      </c>
      <c r="E9" s="137" t="s">
        <v>127</v>
      </c>
      <c r="F9" s="1" t="s">
        <v>121</v>
      </c>
      <c r="G9" s="3" t="s">
        <v>111</v>
      </c>
      <c r="H9" s="3">
        <f t="shared" si="0"/>
        <v>1</v>
      </c>
      <c r="I9" s="143" t="s">
        <v>125</v>
      </c>
      <c r="J9" s="3" t="str">
        <f t="shared" si="1"/>
        <v>M</v>
      </c>
    </row>
    <row r="10" spans="1:10" s="3" customFormat="1" ht="48">
      <c r="A10" s="76"/>
      <c r="B10" s="106" t="s">
        <v>107</v>
      </c>
      <c r="C10" s="107" t="s">
        <v>128</v>
      </c>
      <c r="D10" s="108" t="s">
        <v>83</v>
      </c>
      <c r="E10" s="137" t="s">
        <v>129</v>
      </c>
      <c r="F10" s="1" t="s">
        <v>121</v>
      </c>
      <c r="G10" s="3" t="s">
        <v>111</v>
      </c>
      <c r="H10" s="3">
        <f t="shared" si="0"/>
        <v>1</v>
      </c>
      <c r="I10" s="143" t="s">
        <v>125</v>
      </c>
      <c r="J10" s="3" t="str">
        <f t="shared" si="1"/>
        <v>M</v>
      </c>
    </row>
    <row r="11" spans="1:10" s="3" customFormat="1" ht="85.25" customHeight="1">
      <c r="A11" s="76"/>
      <c r="B11" s="106" t="s">
        <v>107</v>
      </c>
      <c r="C11" s="107" t="s">
        <v>130</v>
      </c>
      <c r="D11" s="108" t="s">
        <v>7</v>
      </c>
      <c r="E11" s="137" t="s">
        <v>131</v>
      </c>
      <c r="F11" s="1" t="s">
        <v>121</v>
      </c>
      <c r="G11" s="3" t="s">
        <v>132</v>
      </c>
      <c r="H11" s="3">
        <f t="shared" si="0"/>
        <v>2</v>
      </c>
      <c r="I11" s="143" t="s">
        <v>133</v>
      </c>
      <c r="J11" s="3" t="str">
        <f t="shared" si="1"/>
        <v>C</v>
      </c>
    </row>
    <row r="12" spans="1:10" s="3" customFormat="1" ht="24">
      <c r="A12" s="76"/>
      <c r="B12" s="106" t="s">
        <v>107</v>
      </c>
      <c r="C12" s="107" t="s">
        <v>134</v>
      </c>
      <c r="D12" s="108" t="s">
        <v>83</v>
      </c>
      <c r="E12" s="137" t="s">
        <v>135</v>
      </c>
      <c r="F12" s="1" t="s">
        <v>136</v>
      </c>
      <c r="G12" s="3" t="s">
        <v>137</v>
      </c>
      <c r="H12" s="3">
        <f t="shared" si="0"/>
        <v>1</v>
      </c>
      <c r="I12" s="143" t="s">
        <v>133</v>
      </c>
      <c r="J12" s="3" t="str">
        <f t="shared" si="1"/>
        <v>C</v>
      </c>
    </row>
    <row r="13" spans="1:10" s="3" customFormat="1" ht="36" hidden="1">
      <c r="A13" s="76"/>
      <c r="B13" s="106" t="s">
        <v>107</v>
      </c>
      <c r="C13" s="107" t="s">
        <v>138</v>
      </c>
      <c r="D13" s="108" t="s">
        <v>85</v>
      </c>
      <c r="E13" s="109" t="s">
        <v>139</v>
      </c>
      <c r="F13" s="1" t="s">
        <v>136</v>
      </c>
      <c r="G13" s="3" t="s">
        <v>137</v>
      </c>
      <c r="H13" s="3">
        <f t="shared" si="0"/>
        <v>1</v>
      </c>
      <c r="I13" s="143" t="s">
        <v>133</v>
      </c>
      <c r="J13" s="3" t="str">
        <f t="shared" si="1"/>
        <v>C</v>
      </c>
    </row>
    <row r="14" spans="1:10" s="3" customFormat="1" ht="16">
      <c r="A14" s="76"/>
      <c r="B14" s="111" t="s">
        <v>140</v>
      </c>
      <c r="C14" s="107" t="s">
        <v>141</v>
      </c>
      <c r="D14" s="108" t="s">
        <v>83</v>
      </c>
      <c r="E14" s="137" t="s">
        <v>142</v>
      </c>
      <c r="F14" s="143" t="s">
        <v>136</v>
      </c>
      <c r="G14" s="3" t="s">
        <v>116</v>
      </c>
      <c r="H14" s="3">
        <f t="shared" si="0"/>
        <v>3</v>
      </c>
      <c r="I14" s="143" t="s">
        <v>112</v>
      </c>
      <c r="J14" s="3" t="str">
        <f t="shared" si="1"/>
        <v>S</v>
      </c>
    </row>
    <row r="15" spans="1:10" s="3" customFormat="1" ht="24">
      <c r="A15" s="76"/>
      <c r="B15" s="111" t="s">
        <v>140</v>
      </c>
      <c r="C15" s="107" t="s">
        <v>143</v>
      </c>
      <c r="D15" s="108" t="s">
        <v>83</v>
      </c>
      <c r="E15" s="137" t="s">
        <v>144</v>
      </c>
      <c r="F15" s="143" t="s">
        <v>136</v>
      </c>
      <c r="G15" s="3" t="s">
        <v>116</v>
      </c>
      <c r="H15" s="3">
        <f t="shared" si="0"/>
        <v>3</v>
      </c>
      <c r="I15" s="143" t="s">
        <v>112</v>
      </c>
      <c r="J15" s="3" t="str">
        <f t="shared" si="1"/>
        <v>S</v>
      </c>
    </row>
    <row r="16" spans="1:10" s="3" customFormat="1" ht="118.5" customHeight="1">
      <c r="A16" s="76"/>
      <c r="B16" s="111" t="s">
        <v>145</v>
      </c>
      <c r="C16" s="107" t="s">
        <v>146</v>
      </c>
      <c r="D16" s="108" t="s">
        <v>83</v>
      </c>
      <c r="E16" s="137" t="s">
        <v>147</v>
      </c>
      <c r="F16" s="143" t="s">
        <v>148</v>
      </c>
      <c r="G16" s="3" t="s">
        <v>137</v>
      </c>
      <c r="H16" s="3">
        <f t="shared" si="0"/>
        <v>1</v>
      </c>
      <c r="I16" s="143" t="s">
        <v>91</v>
      </c>
      <c r="J16" s="3" t="str">
        <f t="shared" si="1"/>
        <v>M</v>
      </c>
    </row>
    <row r="17" spans="1:10" s="3" customFormat="1" ht="117" customHeight="1">
      <c r="A17" s="76"/>
      <c r="B17" s="111" t="s">
        <v>145</v>
      </c>
      <c r="C17" s="107" t="s">
        <v>149</v>
      </c>
      <c r="D17" s="108" t="s">
        <v>7</v>
      </c>
      <c r="E17" s="137" t="s">
        <v>150</v>
      </c>
      <c r="F17" s="143" t="s">
        <v>151</v>
      </c>
      <c r="G17" s="3" t="s">
        <v>137</v>
      </c>
      <c r="H17" s="3">
        <f t="shared" si="0"/>
        <v>1</v>
      </c>
      <c r="I17" s="143" t="s">
        <v>91</v>
      </c>
      <c r="J17" s="3" t="str">
        <f t="shared" si="1"/>
        <v>M</v>
      </c>
    </row>
    <row r="18" spans="1:10" s="3" customFormat="1" ht="99.5" customHeight="1">
      <c r="A18" s="76"/>
      <c r="B18" s="111" t="s">
        <v>145</v>
      </c>
      <c r="C18" s="107" t="s">
        <v>152</v>
      </c>
      <c r="D18" s="108" t="s">
        <v>7</v>
      </c>
      <c r="E18" s="137" t="s">
        <v>153</v>
      </c>
      <c r="F18" s="143" t="s">
        <v>151</v>
      </c>
      <c r="G18" s="3" t="s">
        <v>137</v>
      </c>
      <c r="H18" s="3">
        <f t="shared" si="0"/>
        <v>1</v>
      </c>
      <c r="I18" s="143" t="s">
        <v>154</v>
      </c>
      <c r="J18" s="3" t="str">
        <f t="shared" si="1"/>
        <v>M</v>
      </c>
    </row>
    <row r="19" spans="1:10" s="3" customFormat="1" ht="36" hidden="1">
      <c r="B19" s="111" t="s">
        <v>145</v>
      </c>
      <c r="C19" s="107" t="s">
        <v>155</v>
      </c>
      <c r="D19" s="108" t="s">
        <v>85</v>
      </c>
      <c r="E19" s="109" t="s">
        <v>156</v>
      </c>
      <c r="F19" s="143" t="s">
        <v>151</v>
      </c>
      <c r="G19" s="3" t="s">
        <v>137</v>
      </c>
      <c r="H19" s="3">
        <f t="shared" si="0"/>
        <v>1</v>
      </c>
      <c r="I19" s="143" t="s">
        <v>154</v>
      </c>
      <c r="J19" s="3" t="str">
        <f t="shared" si="1"/>
        <v>M</v>
      </c>
    </row>
    <row r="20" spans="1:10" s="3" customFormat="1" ht="114.75" customHeight="1">
      <c r="A20" s="76"/>
      <c r="B20" s="111" t="s">
        <v>157</v>
      </c>
      <c r="C20" s="107" t="s">
        <v>158</v>
      </c>
      <c r="D20" s="108" t="s">
        <v>83</v>
      </c>
      <c r="E20" s="137" t="s">
        <v>159</v>
      </c>
      <c r="F20" s="143" t="s">
        <v>160</v>
      </c>
      <c r="G20" s="3" t="s">
        <v>111</v>
      </c>
      <c r="H20" s="3">
        <f t="shared" si="0"/>
        <v>1</v>
      </c>
      <c r="I20" s="143" t="s">
        <v>91</v>
      </c>
      <c r="J20" s="3" t="str">
        <f t="shared" si="1"/>
        <v>M</v>
      </c>
    </row>
    <row r="21" spans="1:10" s="3" customFormat="1" ht="48">
      <c r="A21" s="76"/>
      <c r="B21" s="111" t="s">
        <v>157</v>
      </c>
      <c r="C21" s="107" t="s">
        <v>161</v>
      </c>
      <c r="D21" s="108" t="s">
        <v>83</v>
      </c>
      <c r="E21" s="137" t="s">
        <v>162</v>
      </c>
      <c r="F21" s="143" t="s">
        <v>160</v>
      </c>
      <c r="G21" s="3" t="s">
        <v>111</v>
      </c>
      <c r="H21" s="3">
        <f t="shared" si="0"/>
        <v>1</v>
      </c>
      <c r="I21" s="143" t="s">
        <v>91</v>
      </c>
      <c r="J21" s="3" t="str">
        <f t="shared" si="1"/>
        <v>M</v>
      </c>
    </row>
    <row r="22" spans="1:10" s="3" customFormat="1" ht="36">
      <c r="A22" s="76"/>
      <c r="B22" s="111" t="s">
        <v>157</v>
      </c>
      <c r="C22" s="107" t="s">
        <v>163</v>
      </c>
      <c r="D22" s="108" t="s">
        <v>83</v>
      </c>
      <c r="E22" s="137" t="s">
        <v>164</v>
      </c>
      <c r="F22" s="143" t="s">
        <v>165</v>
      </c>
      <c r="G22" s="3" t="s">
        <v>132</v>
      </c>
      <c r="H22" s="3">
        <f t="shared" si="0"/>
        <v>2</v>
      </c>
      <c r="I22" s="143" t="s">
        <v>133</v>
      </c>
      <c r="J22" s="3" t="str">
        <f t="shared" si="1"/>
        <v>C</v>
      </c>
    </row>
    <row r="23" spans="1:10" s="3" customFormat="1" ht="36">
      <c r="A23" s="76"/>
      <c r="B23" s="111" t="s">
        <v>157</v>
      </c>
      <c r="C23" s="107" t="s">
        <v>166</v>
      </c>
      <c r="D23" s="108" t="s">
        <v>83</v>
      </c>
      <c r="E23" s="137" t="s">
        <v>167</v>
      </c>
      <c r="F23" s="143" t="s">
        <v>165</v>
      </c>
      <c r="G23" s="3" t="s">
        <v>132</v>
      </c>
      <c r="H23" s="3">
        <f t="shared" si="0"/>
        <v>2</v>
      </c>
      <c r="I23" s="143" t="s">
        <v>133</v>
      </c>
      <c r="J23" s="3" t="str">
        <f t="shared" si="1"/>
        <v>C</v>
      </c>
    </row>
    <row r="24" spans="1:10" s="3" customFormat="1" ht="111" customHeight="1">
      <c r="A24" s="76"/>
      <c r="B24" s="111" t="s">
        <v>157</v>
      </c>
      <c r="C24" s="107" t="s">
        <v>168</v>
      </c>
      <c r="D24" s="108" t="s">
        <v>7</v>
      </c>
      <c r="E24" s="137" t="s">
        <v>169</v>
      </c>
      <c r="F24" s="143" t="s">
        <v>136</v>
      </c>
      <c r="G24" s="3" t="s">
        <v>170</v>
      </c>
      <c r="H24" s="3">
        <f t="shared" si="0"/>
        <v>2</v>
      </c>
      <c r="I24" s="143" t="s">
        <v>171</v>
      </c>
      <c r="J24" s="3" t="e">
        <f t="shared" si="1"/>
        <v>#N/A</v>
      </c>
    </row>
    <row r="25" spans="1:10" s="3" customFormat="1" ht="36">
      <c r="A25" s="76"/>
      <c r="B25" s="111" t="s">
        <v>157</v>
      </c>
      <c r="C25" s="107" t="s">
        <v>172</v>
      </c>
      <c r="D25" s="108" t="s">
        <v>7</v>
      </c>
      <c r="E25" s="137" t="s">
        <v>173</v>
      </c>
      <c r="F25" s="143" t="s">
        <v>136</v>
      </c>
      <c r="G25" s="3" t="s">
        <v>170</v>
      </c>
      <c r="H25" s="3">
        <f t="shared" si="0"/>
        <v>2</v>
      </c>
      <c r="I25" s="143" t="s">
        <v>133</v>
      </c>
      <c r="J25" s="3" t="str">
        <f t="shared" si="1"/>
        <v>C</v>
      </c>
    </row>
    <row r="26" spans="1:10" s="3" customFormat="1" ht="81.75" customHeight="1">
      <c r="A26" s="76"/>
      <c r="B26" s="111" t="s">
        <v>157</v>
      </c>
      <c r="C26" s="107" t="s">
        <v>174</v>
      </c>
      <c r="D26" s="108" t="s">
        <v>83</v>
      </c>
      <c r="E26" s="137" t="s">
        <v>175</v>
      </c>
      <c r="F26" s="1" t="s">
        <v>148</v>
      </c>
      <c r="G26" s="3" t="s">
        <v>176</v>
      </c>
      <c r="H26" s="3">
        <f t="shared" si="0"/>
        <v>3</v>
      </c>
      <c r="I26" s="143" t="s">
        <v>112</v>
      </c>
      <c r="J26" s="3" t="str">
        <f t="shared" si="1"/>
        <v>S</v>
      </c>
    </row>
    <row r="27" spans="1:10" s="3" customFormat="1" ht="64">
      <c r="A27" s="76"/>
      <c r="B27" s="111" t="s">
        <v>157</v>
      </c>
      <c r="C27" s="107" t="s">
        <v>177</v>
      </c>
      <c r="D27" s="108" t="s">
        <v>83</v>
      </c>
      <c r="E27" s="137" t="s">
        <v>178</v>
      </c>
      <c r="F27" s="143" t="s">
        <v>179</v>
      </c>
      <c r="G27" s="3" t="s">
        <v>137</v>
      </c>
      <c r="H27" s="3">
        <f t="shared" si="0"/>
        <v>1</v>
      </c>
      <c r="I27" s="143" t="s">
        <v>133</v>
      </c>
      <c r="J27" s="3" t="str">
        <f t="shared" si="1"/>
        <v>C</v>
      </c>
    </row>
    <row r="28" spans="1:10" s="3" customFormat="1" ht="87" customHeight="1">
      <c r="A28" s="76"/>
      <c r="B28" s="111" t="s">
        <v>157</v>
      </c>
      <c r="C28" s="107" t="s">
        <v>180</v>
      </c>
      <c r="D28" s="108" t="s">
        <v>83</v>
      </c>
      <c r="E28" s="137" t="s">
        <v>181</v>
      </c>
      <c r="F28" s="143" t="s">
        <v>160</v>
      </c>
      <c r="G28" s="3" t="s">
        <v>137</v>
      </c>
      <c r="H28" s="3">
        <f t="shared" si="0"/>
        <v>1</v>
      </c>
      <c r="I28" s="143" t="s">
        <v>133</v>
      </c>
      <c r="J28" s="3" t="str">
        <f t="shared" si="1"/>
        <v>C</v>
      </c>
    </row>
    <row r="29" spans="1:10" s="3" customFormat="1" ht="24">
      <c r="A29" s="76"/>
      <c r="B29" s="111" t="s">
        <v>157</v>
      </c>
      <c r="C29" s="107" t="s">
        <v>182</v>
      </c>
      <c r="D29" s="108" t="s">
        <v>83</v>
      </c>
      <c r="E29" s="137" t="s">
        <v>183</v>
      </c>
      <c r="F29" s="147" t="s">
        <v>184</v>
      </c>
      <c r="G29" s="3" t="s">
        <v>137</v>
      </c>
      <c r="H29" s="3">
        <f t="shared" si="0"/>
        <v>1</v>
      </c>
      <c r="I29" s="143" t="s">
        <v>112</v>
      </c>
      <c r="J29" s="3" t="str">
        <f t="shared" si="1"/>
        <v>S</v>
      </c>
    </row>
    <row r="30" spans="1:10" s="3" customFormat="1" ht="115" customHeight="1">
      <c r="A30" s="76"/>
      <c r="B30" s="111" t="s">
        <v>157</v>
      </c>
      <c r="C30" s="107" t="s">
        <v>185</v>
      </c>
      <c r="D30" s="108" t="s">
        <v>83</v>
      </c>
      <c r="E30" s="137" t="s">
        <v>186</v>
      </c>
      <c r="F30" s="143" t="s">
        <v>160</v>
      </c>
      <c r="G30" s="3" t="s">
        <v>111</v>
      </c>
      <c r="H30" s="3">
        <f t="shared" si="0"/>
        <v>1</v>
      </c>
      <c r="I30" s="143" t="s">
        <v>133</v>
      </c>
      <c r="J30" s="3" t="str">
        <f t="shared" si="1"/>
        <v>C</v>
      </c>
    </row>
    <row r="31" spans="1:10" s="3" customFormat="1" ht="125" customHeight="1">
      <c r="A31" s="76"/>
      <c r="B31" s="111" t="s">
        <v>157</v>
      </c>
      <c r="C31" s="107" t="s">
        <v>187</v>
      </c>
      <c r="D31" s="108" t="s">
        <v>83</v>
      </c>
      <c r="E31" s="137" t="s">
        <v>188</v>
      </c>
      <c r="F31" s="143" t="s">
        <v>160</v>
      </c>
      <c r="G31" s="3" t="s">
        <v>111</v>
      </c>
      <c r="H31" s="3">
        <f t="shared" si="0"/>
        <v>1</v>
      </c>
      <c r="I31" s="143" t="s">
        <v>133</v>
      </c>
      <c r="J31" s="3" t="str">
        <f t="shared" si="1"/>
        <v>C</v>
      </c>
    </row>
    <row r="32" spans="1:10" s="3" customFormat="1" ht="36">
      <c r="A32" s="76"/>
      <c r="B32" s="111" t="s">
        <v>157</v>
      </c>
      <c r="C32" s="107" t="s">
        <v>189</v>
      </c>
      <c r="D32" s="108" t="s">
        <v>83</v>
      </c>
      <c r="E32" s="137" t="s">
        <v>190</v>
      </c>
      <c r="F32" s="1" t="s">
        <v>160</v>
      </c>
      <c r="G32" s="3" t="s">
        <v>111</v>
      </c>
      <c r="H32" s="3">
        <f t="shared" si="0"/>
        <v>1</v>
      </c>
      <c r="I32" s="143" t="s">
        <v>133</v>
      </c>
      <c r="J32" s="3" t="str">
        <f t="shared" si="1"/>
        <v>C</v>
      </c>
    </row>
    <row r="33" spans="1:10" s="3" customFormat="1" ht="73.5" hidden="1" customHeight="1">
      <c r="A33" s="99"/>
      <c r="B33" s="111" t="s">
        <v>157</v>
      </c>
      <c r="C33" s="107" t="s">
        <v>191</v>
      </c>
      <c r="D33" s="108" t="s">
        <v>85</v>
      </c>
      <c r="E33" s="109" t="s">
        <v>192</v>
      </c>
      <c r="F33" s="143" t="s">
        <v>193</v>
      </c>
      <c r="G33" s="3" t="s">
        <v>111</v>
      </c>
      <c r="H33" s="3">
        <f t="shared" si="0"/>
        <v>1</v>
      </c>
      <c r="I33" s="3" t="s">
        <v>194</v>
      </c>
      <c r="J33" s="3" t="str">
        <f t="shared" si="1"/>
        <v>C</v>
      </c>
    </row>
    <row r="34" spans="1:10" s="3" customFormat="1" ht="36" hidden="1">
      <c r="A34" s="99"/>
      <c r="B34" s="111" t="s">
        <v>157</v>
      </c>
      <c r="C34" s="107" t="s">
        <v>195</v>
      </c>
      <c r="D34" s="108" t="s">
        <v>85</v>
      </c>
      <c r="E34" s="109" t="s">
        <v>196</v>
      </c>
      <c r="F34" s="143" t="s">
        <v>193</v>
      </c>
      <c r="G34" s="3" t="s">
        <v>111</v>
      </c>
      <c r="H34" s="3">
        <f t="shared" si="0"/>
        <v>1</v>
      </c>
      <c r="I34" s="3" t="s">
        <v>194</v>
      </c>
      <c r="J34" s="3" t="str">
        <f t="shared" si="1"/>
        <v>C</v>
      </c>
    </row>
    <row r="35" spans="1:10" s="3" customFormat="1" ht="36" hidden="1">
      <c r="A35" s="99"/>
      <c r="B35" s="111" t="s">
        <v>157</v>
      </c>
      <c r="C35" s="107" t="s">
        <v>197</v>
      </c>
      <c r="D35" s="108" t="s">
        <v>85</v>
      </c>
      <c r="E35" s="109" t="s">
        <v>198</v>
      </c>
      <c r="F35" s="143" t="s">
        <v>199</v>
      </c>
      <c r="G35" s="3" t="s">
        <v>111</v>
      </c>
      <c r="H35" s="3">
        <f t="shared" si="0"/>
        <v>1</v>
      </c>
      <c r="I35" s="3" t="s">
        <v>194</v>
      </c>
      <c r="J35" s="3" t="str">
        <f t="shared" si="1"/>
        <v>C</v>
      </c>
    </row>
    <row r="36" spans="1:10" s="3" customFormat="1" ht="36" hidden="1">
      <c r="A36" s="99"/>
      <c r="B36" s="111" t="s">
        <v>157</v>
      </c>
      <c r="C36" s="107" t="s">
        <v>200</v>
      </c>
      <c r="D36" s="108" t="s">
        <v>85</v>
      </c>
      <c r="E36" s="109" t="s">
        <v>201</v>
      </c>
      <c r="F36" s="143" t="s">
        <v>199</v>
      </c>
      <c r="G36" s="3" t="s">
        <v>111</v>
      </c>
      <c r="H36" s="3">
        <f t="shared" ref="H36:H67" si="2">VLOOKUP(G36,B$151:C$157,2,TRUE)</f>
        <v>1</v>
      </c>
      <c r="I36" s="3" t="s">
        <v>194</v>
      </c>
      <c r="J36" s="3" t="str">
        <f t="shared" ref="J36:J67" si="3">VLOOKUP(I36,B$161:C$166,2,TRUE)</f>
        <v>C</v>
      </c>
    </row>
    <row r="37" spans="1:10" s="3" customFormat="1" ht="36" hidden="1">
      <c r="A37" s="99"/>
      <c r="B37" s="111" t="s">
        <v>157</v>
      </c>
      <c r="C37" s="107" t="s">
        <v>202</v>
      </c>
      <c r="D37" s="108" t="s">
        <v>85</v>
      </c>
      <c r="E37" s="109" t="s">
        <v>203</v>
      </c>
      <c r="F37" s="143" t="s">
        <v>160</v>
      </c>
      <c r="G37" s="3" t="s">
        <v>111</v>
      </c>
      <c r="H37" s="3">
        <f t="shared" si="2"/>
        <v>1</v>
      </c>
      <c r="I37" s="3" t="s">
        <v>91</v>
      </c>
      <c r="J37" s="3" t="str">
        <f t="shared" si="3"/>
        <v>M</v>
      </c>
    </row>
    <row r="38" spans="1:10" s="3" customFormat="1" ht="36" hidden="1">
      <c r="A38" s="99"/>
      <c r="B38" s="111" t="s">
        <v>157</v>
      </c>
      <c r="C38" s="107" t="s">
        <v>204</v>
      </c>
      <c r="D38" s="108" t="s">
        <v>85</v>
      </c>
      <c r="E38" s="109" t="s">
        <v>205</v>
      </c>
      <c r="F38" s="143" t="s">
        <v>160</v>
      </c>
      <c r="G38" s="3" t="s">
        <v>111</v>
      </c>
      <c r="H38" s="3">
        <f t="shared" si="2"/>
        <v>1</v>
      </c>
      <c r="I38" s="3" t="s">
        <v>91</v>
      </c>
      <c r="J38" s="3" t="str">
        <f t="shared" si="3"/>
        <v>M</v>
      </c>
    </row>
    <row r="39" spans="1:10" s="3" customFormat="1" ht="36" hidden="1">
      <c r="A39" s="99"/>
      <c r="B39" s="111" t="s">
        <v>157</v>
      </c>
      <c r="C39" s="107" t="s">
        <v>206</v>
      </c>
      <c r="D39" s="108" t="s">
        <v>85</v>
      </c>
      <c r="E39" s="109" t="s">
        <v>207</v>
      </c>
      <c r="F39" s="143" t="s">
        <v>208</v>
      </c>
      <c r="G39" s="3" t="s">
        <v>111</v>
      </c>
      <c r="H39" s="3">
        <f t="shared" si="2"/>
        <v>1</v>
      </c>
      <c r="I39" s="3" t="s">
        <v>194</v>
      </c>
      <c r="J39" s="3" t="str">
        <f t="shared" si="3"/>
        <v>C</v>
      </c>
    </row>
    <row r="40" spans="1:10" s="3" customFormat="1" ht="98.25" customHeight="1">
      <c r="A40" s="76"/>
      <c r="B40" s="111" t="s">
        <v>209</v>
      </c>
      <c r="C40" s="107" t="s">
        <v>210</v>
      </c>
      <c r="D40" s="108" t="s">
        <v>83</v>
      </c>
      <c r="E40" s="137" t="s">
        <v>211</v>
      </c>
      <c r="F40" s="143" t="s">
        <v>212</v>
      </c>
      <c r="G40" s="3" t="s">
        <v>137</v>
      </c>
      <c r="H40" s="3">
        <f t="shared" si="2"/>
        <v>1</v>
      </c>
      <c r="I40" s="143" t="s">
        <v>133</v>
      </c>
      <c r="J40" s="3" t="str">
        <f t="shared" si="3"/>
        <v>C</v>
      </c>
    </row>
    <row r="41" spans="1:10" s="3" customFormat="1" ht="48">
      <c r="A41" s="76"/>
      <c r="B41" s="111" t="s">
        <v>209</v>
      </c>
      <c r="C41" s="107" t="s">
        <v>213</v>
      </c>
      <c r="D41" s="108" t="s">
        <v>83</v>
      </c>
      <c r="E41" s="137" t="s">
        <v>214</v>
      </c>
      <c r="F41" s="143" t="s">
        <v>212</v>
      </c>
      <c r="G41" s="3" t="s">
        <v>137</v>
      </c>
      <c r="H41" s="3">
        <f t="shared" si="2"/>
        <v>1</v>
      </c>
      <c r="I41" s="143" t="s">
        <v>91</v>
      </c>
      <c r="J41" s="3" t="str">
        <f t="shared" si="3"/>
        <v>M</v>
      </c>
    </row>
    <row r="42" spans="1:10" s="3" customFormat="1" ht="121.5" customHeight="1">
      <c r="A42" s="76"/>
      <c r="B42" s="111" t="s">
        <v>209</v>
      </c>
      <c r="C42" s="107" t="s">
        <v>215</v>
      </c>
      <c r="D42" s="108" t="s">
        <v>83</v>
      </c>
      <c r="E42" s="137" t="s">
        <v>216</v>
      </c>
      <c r="F42" s="1" t="s">
        <v>136</v>
      </c>
      <c r="G42" s="3" t="s">
        <v>111</v>
      </c>
      <c r="H42" s="3">
        <f t="shared" si="2"/>
        <v>1</v>
      </c>
      <c r="I42" s="143" t="s">
        <v>91</v>
      </c>
      <c r="J42" s="3" t="str">
        <f t="shared" si="3"/>
        <v>M</v>
      </c>
    </row>
    <row r="43" spans="1:10" s="3" customFormat="1" ht="27">
      <c r="A43" s="76"/>
      <c r="B43" s="111" t="s">
        <v>209</v>
      </c>
      <c r="C43" s="107" t="s">
        <v>217</v>
      </c>
      <c r="D43" s="108" t="s">
        <v>83</v>
      </c>
      <c r="E43" s="109" t="s">
        <v>218</v>
      </c>
      <c r="F43" s="147" t="s">
        <v>219</v>
      </c>
      <c r="G43" s="3" t="s">
        <v>170</v>
      </c>
      <c r="H43" s="3">
        <f t="shared" si="2"/>
        <v>2</v>
      </c>
      <c r="I43" s="147" t="s">
        <v>122</v>
      </c>
      <c r="J43" s="3" t="str">
        <f t="shared" si="3"/>
        <v>M</v>
      </c>
    </row>
    <row r="44" spans="1:10" s="3" customFormat="1" ht="32">
      <c r="A44" s="76"/>
      <c r="B44" s="111" t="s">
        <v>209</v>
      </c>
      <c r="C44" s="107" t="s">
        <v>220</v>
      </c>
      <c r="D44" s="108" t="s">
        <v>83</v>
      </c>
      <c r="E44" s="137" t="s">
        <v>221</v>
      </c>
      <c r="F44" s="147" t="s">
        <v>219</v>
      </c>
      <c r="G44" s="3" t="s">
        <v>170</v>
      </c>
      <c r="H44" s="3">
        <f t="shared" si="2"/>
        <v>2</v>
      </c>
      <c r="I44" s="143" t="s">
        <v>125</v>
      </c>
      <c r="J44" s="3" t="str">
        <f t="shared" si="3"/>
        <v>M</v>
      </c>
    </row>
    <row r="45" spans="1:10" s="3" customFormat="1" ht="36">
      <c r="A45" s="76"/>
      <c r="B45" s="111" t="s">
        <v>209</v>
      </c>
      <c r="C45" s="107" t="s">
        <v>222</v>
      </c>
      <c r="D45" s="108" t="s">
        <v>83</v>
      </c>
      <c r="E45" s="137" t="s">
        <v>223</v>
      </c>
      <c r="F45" s="143" t="s">
        <v>148</v>
      </c>
      <c r="G45" s="3" t="s">
        <v>111</v>
      </c>
      <c r="H45" s="3">
        <f t="shared" si="2"/>
        <v>1</v>
      </c>
      <c r="I45" s="143" t="s">
        <v>125</v>
      </c>
      <c r="J45" s="3" t="str">
        <f t="shared" si="3"/>
        <v>M</v>
      </c>
    </row>
    <row r="46" spans="1:10" s="3" customFormat="1" ht="36">
      <c r="A46" s="76"/>
      <c r="B46" s="111" t="s">
        <v>209</v>
      </c>
      <c r="C46" s="107" t="s">
        <v>224</v>
      </c>
      <c r="D46" s="108" t="s">
        <v>83</v>
      </c>
      <c r="E46" s="137" t="s">
        <v>225</v>
      </c>
      <c r="F46" s="143" t="s">
        <v>148</v>
      </c>
      <c r="G46" s="3" t="s">
        <v>111</v>
      </c>
      <c r="H46" s="3">
        <f t="shared" si="2"/>
        <v>1</v>
      </c>
      <c r="I46" s="143" t="s">
        <v>125</v>
      </c>
      <c r="J46" s="3" t="str">
        <f t="shared" si="3"/>
        <v>M</v>
      </c>
    </row>
    <row r="47" spans="1:10" s="3" customFormat="1" ht="108" customHeight="1">
      <c r="A47" s="76"/>
      <c r="B47" s="111" t="s">
        <v>209</v>
      </c>
      <c r="C47" s="107" t="s">
        <v>226</v>
      </c>
      <c r="D47" s="108" t="s">
        <v>83</v>
      </c>
      <c r="E47" s="137" t="s">
        <v>227</v>
      </c>
      <c r="F47" s="147" t="s">
        <v>184</v>
      </c>
      <c r="G47" s="3" t="s">
        <v>111</v>
      </c>
      <c r="H47" s="3">
        <f t="shared" si="2"/>
        <v>1</v>
      </c>
      <c r="I47" s="143" t="s">
        <v>91</v>
      </c>
      <c r="J47" s="3" t="str">
        <f t="shared" si="3"/>
        <v>M</v>
      </c>
    </row>
    <row r="48" spans="1:10" s="3" customFormat="1" ht="99.75" customHeight="1">
      <c r="A48" s="76"/>
      <c r="B48" s="111" t="s">
        <v>228</v>
      </c>
      <c r="C48" s="107" t="s">
        <v>229</v>
      </c>
      <c r="D48" s="108" t="s">
        <v>83</v>
      </c>
      <c r="E48" s="109" t="s">
        <v>230</v>
      </c>
      <c r="F48" s="143" t="s">
        <v>212</v>
      </c>
      <c r="G48" s="3" t="s">
        <v>111</v>
      </c>
      <c r="H48" s="3">
        <f t="shared" si="2"/>
        <v>1</v>
      </c>
      <c r="I48" s="143" t="s">
        <v>91</v>
      </c>
      <c r="J48" s="3" t="str">
        <f t="shared" si="3"/>
        <v>M</v>
      </c>
    </row>
    <row r="49" spans="1:10" s="3" customFormat="1" ht="48">
      <c r="A49" s="76"/>
      <c r="B49" s="111" t="s">
        <v>228</v>
      </c>
      <c r="C49" s="107" t="s">
        <v>231</v>
      </c>
      <c r="D49" s="108" t="s">
        <v>83</v>
      </c>
      <c r="E49" s="137" t="s">
        <v>232</v>
      </c>
      <c r="F49" s="143" t="s">
        <v>212</v>
      </c>
      <c r="G49" s="3" t="s">
        <v>111</v>
      </c>
      <c r="H49" s="3">
        <f t="shared" si="2"/>
        <v>1</v>
      </c>
      <c r="I49" s="143" t="s">
        <v>91</v>
      </c>
      <c r="J49" s="3" t="str">
        <f t="shared" si="3"/>
        <v>M</v>
      </c>
    </row>
    <row r="50" spans="1:10" s="3" customFormat="1" ht="76.5" hidden="1" customHeight="1">
      <c r="A50" s="76"/>
      <c r="B50" s="111" t="s">
        <v>228</v>
      </c>
      <c r="C50" s="107" t="s">
        <v>233</v>
      </c>
      <c r="D50" s="108" t="s">
        <v>85</v>
      </c>
      <c r="E50" s="109" t="s">
        <v>234</v>
      </c>
      <c r="F50" s="143" t="s">
        <v>212</v>
      </c>
      <c r="G50" s="3" t="s">
        <v>111</v>
      </c>
      <c r="H50" s="3">
        <f t="shared" si="2"/>
        <v>1</v>
      </c>
      <c r="I50" s="143" t="s">
        <v>91</v>
      </c>
      <c r="J50" s="3" t="str">
        <f t="shared" si="3"/>
        <v>M</v>
      </c>
    </row>
    <row r="51" spans="1:10" s="3" customFormat="1" ht="48">
      <c r="A51" s="76"/>
      <c r="B51" s="111" t="s">
        <v>235</v>
      </c>
      <c r="C51" s="107" t="s">
        <v>236</v>
      </c>
      <c r="D51" s="108" t="s">
        <v>83</v>
      </c>
      <c r="E51" s="137" t="s">
        <v>237</v>
      </c>
      <c r="F51" s="143" t="s">
        <v>238</v>
      </c>
      <c r="G51" s="3" t="s">
        <v>137</v>
      </c>
      <c r="H51" s="3">
        <f t="shared" si="2"/>
        <v>1</v>
      </c>
      <c r="I51" s="143" t="s">
        <v>239</v>
      </c>
      <c r="J51" s="3" t="str">
        <f t="shared" si="3"/>
        <v>C</v>
      </c>
    </row>
    <row r="52" spans="1:10" s="3" customFormat="1" ht="48">
      <c r="A52" s="76"/>
      <c r="B52" s="111" t="s">
        <v>235</v>
      </c>
      <c r="C52" s="107" t="s">
        <v>240</v>
      </c>
      <c r="D52" s="108" t="s">
        <v>83</v>
      </c>
      <c r="E52" s="137" t="s">
        <v>241</v>
      </c>
      <c r="F52" s="143" t="s">
        <v>238</v>
      </c>
      <c r="G52" s="3" t="s">
        <v>137</v>
      </c>
      <c r="H52" s="3">
        <f t="shared" si="2"/>
        <v>1</v>
      </c>
      <c r="I52" s="143" t="s">
        <v>239</v>
      </c>
      <c r="J52" s="3" t="str">
        <f t="shared" si="3"/>
        <v>C</v>
      </c>
    </row>
    <row r="53" spans="1:10" s="3" customFormat="1" ht="103.5" customHeight="1">
      <c r="A53" s="76"/>
      <c r="B53" s="111" t="s">
        <v>235</v>
      </c>
      <c r="C53" s="107" t="s">
        <v>242</v>
      </c>
      <c r="D53" s="108" t="s">
        <v>83</v>
      </c>
      <c r="E53" s="137" t="s">
        <v>243</v>
      </c>
      <c r="F53" s="143" t="s">
        <v>238</v>
      </c>
      <c r="G53" s="3" t="s">
        <v>137</v>
      </c>
      <c r="H53" s="3">
        <f t="shared" si="2"/>
        <v>1</v>
      </c>
      <c r="I53" s="143" t="s">
        <v>112</v>
      </c>
      <c r="J53" s="3" t="str">
        <f t="shared" si="3"/>
        <v>S</v>
      </c>
    </row>
    <row r="54" spans="1:10" s="3" customFormat="1" ht="64">
      <c r="A54" s="76"/>
      <c r="B54" s="111" t="s">
        <v>235</v>
      </c>
      <c r="C54" s="107" t="s">
        <v>244</v>
      </c>
      <c r="D54" s="108" t="s">
        <v>83</v>
      </c>
      <c r="E54" s="137" t="s">
        <v>245</v>
      </c>
      <c r="F54" s="143" t="s">
        <v>246</v>
      </c>
      <c r="G54" s="3" t="s">
        <v>137</v>
      </c>
      <c r="H54" s="3">
        <f t="shared" si="2"/>
        <v>1</v>
      </c>
      <c r="I54" s="143" t="s">
        <v>91</v>
      </c>
      <c r="J54" s="3" t="str">
        <f t="shared" si="3"/>
        <v>M</v>
      </c>
    </row>
    <row r="55" spans="1:10" s="3" customFormat="1" ht="36">
      <c r="A55" s="76"/>
      <c r="B55" s="111" t="s">
        <v>235</v>
      </c>
      <c r="C55" s="107" t="s">
        <v>247</v>
      </c>
      <c r="D55" s="108" t="s">
        <v>7</v>
      </c>
      <c r="E55" s="109" t="s">
        <v>248</v>
      </c>
      <c r="F55" s="143" t="s">
        <v>249</v>
      </c>
      <c r="G55" s="3" t="s">
        <v>137</v>
      </c>
      <c r="H55" s="3">
        <f t="shared" si="2"/>
        <v>1</v>
      </c>
      <c r="I55" s="143" t="s">
        <v>112</v>
      </c>
      <c r="J55" s="3" t="str">
        <f t="shared" si="3"/>
        <v>S</v>
      </c>
    </row>
    <row r="56" spans="1:10" s="3" customFormat="1" ht="36" hidden="1">
      <c r="A56" s="76"/>
      <c r="B56" s="111" t="s">
        <v>235</v>
      </c>
      <c r="C56" s="107" t="s">
        <v>250</v>
      </c>
      <c r="D56" s="108" t="s">
        <v>85</v>
      </c>
      <c r="E56" s="109" t="s">
        <v>251</v>
      </c>
      <c r="F56" s="143" t="s">
        <v>160</v>
      </c>
      <c r="G56" s="3" t="s">
        <v>137</v>
      </c>
      <c r="H56" s="3">
        <f t="shared" si="2"/>
        <v>1</v>
      </c>
      <c r="I56" s="3" t="s">
        <v>194</v>
      </c>
      <c r="J56" s="3" t="str">
        <f t="shared" si="3"/>
        <v>C</v>
      </c>
    </row>
    <row r="57" spans="1:10" s="3" customFormat="1" ht="70.5" customHeight="1">
      <c r="A57" s="76"/>
      <c r="B57" s="111" t="s">
        <v>252</v>
      </c>
      <c r="C57" s="107" t="s">
        <v>253</v>
      </c>
      <c r="D57" s="108" t="s">
        <v>83</v>
      </c>
      <c r="E57" s="137" t="s">
        <v>254</v>
      </c>
      <c r="F57" s="143" t="s">
        <v>160</v>
      </c>
      <c r="G57" s="3" t="s">
        <v>255</v>
      </c>
      <c r="H57" s="3">
        <f t="shared" si="2"/>
        <v>3</v>
      </c>
      <c r="I57" s="143" t="s">
        <v>112</v>
      </c>
      <c r="J57" s="3" t="str">
        <f t="shared" si="3"/>
        <v>S</v>
      </c>
    </row>
    <row r="58" spans="1:10" s="3" customFormat="1" ht="36">
      <c r="A58" s="76"/>
      <c r="B58" s="111" t="s">
        <v>252</v>
      </c>
      <c r="C58" s="107" t="s">
        <v>256</v>
      </c>
      <c r="D58" s="108" t="s">
        <v>83</v>
      </c>
      <c r="E58" s="137" t="s">
        <v>257</v>
      </c>
      <c r="F58" s="143" t="s">
        <v>160</v>
      </c>
      <c r="G58" s="3" t="s">
        <v>255</v>
      </c>
      <c r="H58" s="3">
        <f t="shared" si="2"/>
        <v>3</v>
      </c>
      <c r="I58" s="143" t="s">
        <v>112</v>
      </c>
      <c r="J58" s="3" t="str">
        <f t="shared" si="3"/>
        <v>S</v>
      </c>
    </row>
    <row r="59" spans="1:10" s="3" customFormat="1" ht="24">
      <c r="A59" s="76"/>
      <c r="B59" s="111" t="s">
        <v>252</v>
      </c>
      <c r="C59" s="107" t="s">
        <v>258</v>
      </c>
      <c r="D59" s="108" t="s">
        <v>83</v>
      </c>
      <c r="E59" s="137" t="s">
        <v>259</v>
      </c>
      <c r="F59" s="143" t="s">
        <v>260</v>
      </c>
      <c r="G59" s="3" t="s">
        <v>170</v>
      </c>
      <c r="H59" s="3">
        <f t="shared" si="2"/>
        <v>2</v>
      </c>
      <c r="I59" s="143" t="s">
        <v>112</v>
      </c>
      <c r="J59" s="3" t="str">
        <f t="shared" si="3"/>
        <v>S</v>
      </c>
    </row>
    <row r="60" spans="1:10" s="3" customFormat="1" ht="24">
      <c r="A60" s="76"/>
      <c r="B60" s="111" t="s">
        <v>252</v>
      </c>
      <c r="C60" s="107" t="s">
        <v>261</v>
      </c>
      <c r="D60" s="108" t="s">
        <v>83</v>
      </c>
      <c r="E60" s="137" t="s">
        <v>262</v>
      </c>
      <c r="F60" s="143" t="s">
        <v>260</v>
      </c>
      <c r="G60" s="3" t="s">
        <v>170</v>
      </c>
      <c r="H60" s="3">
        <f t="shared" si="2"/>
        <v>2</v>
      </c>
      <c r="I60" s="143" t="s">
        <v>112</v>
      </c>
      <c r="J60" s="3" t="str">
        <f t="shared" si="3"/>
        <v>S</v>
      </c>
    </row>
    <row r="61" spans="1:10" s="3" customFormat="1" ht="54.5" customHeight="1">
      <c r="A61" s="76"/>
      <c r="B61" s="111" t="s">
        <v>252</v>
      </c>
      <c r="C61" s="107" t="s">
        <v>263</v>
      </c>
      <c r="D61" s="108" t="s">
        <v>83</v>
      </c>
      <c r="E61" s="137" t="s">
        <v>264</v>
      </c>
      <c r="F61" s="143" t="s">
        <v>265</v>
      </c>
      <c r="G61" s="3" t="s">
        <v>137</v>
      </c>
      <c r="H61" s="3">
        <f t="shared" si="2"/>
        <v>1</v>
      </c>
      <c r="I61" s="143" t="s">
        <v>112</v>
      </c>
      <c r="J61" s="3" t="str">
        <f t="shared" si="3"/>
        <v>S</v>
      </c>
    </row>
    <row r="62" spans="1:10" s="3" customFormat="1" ht="32">
      <c r="A62" s="76"/>
      <c r="B62" s="111" t="s">
        <v>252</v>
      </c>
      <c r="C62" s="107" t="s">
        <v>266</v>
      </c>
      <c r="D62" s="108" t="s">
        <v>83</v>
      </c>
      <c r="E62" s="137" t="s">
        <v>267</v>
      </c>
      <c r="F62" s="143" t="s">
        <v>265</v>
      </c>
      <c r="G62" s="3" t="s">
        <v>137</v>
      </c>
      <c r="H62" s="3">
        <f t="shared" si="2"/>
        <v>1</v>
      </c>
      <c r="I62" s="143" t="s">
        <v>112</v>
      </c>
      <c r="J62" s="3" t="str">
        <f t="shared" si="3"/>
        <v>S</v>
      </c>
    </row>
    <row r="63" spans="1:10" s="3" customFormat="1" ht="98.25" customHeight="1">
      <c r="A63" s="76"/>
      <c r="B63" s="111" t="s">
        <v>252</v>
      </c>
      <c r="C63" s="107" t="s">
        <v>268</v>
      </c>
      <c r="D63" s="108" t="s">
        <v>7</v>
      </c>
      <c r="E63" s="137" t="s">
        <v>269</v>
      </c>
      <c r="F63" s="143" t="s">
        <v>260</v>
      </c>
      <c r="G63" s="3" t="s">
        <v>170</v>
      </c>
      <c r="H63" s="3">
        <f t="shared" si="2"/>
        <v>2</v>
      </c>
      <c r="I63" s="143" t="s">
        <v>112</v>
      </c>
      <c r="J63" s="3" t="str">
        <f t="shared" si="3"/>
        <v>S</v>
      </c>
    </row>
    <row r="64" spans="1:10" s="3" customFormat="1" ht="24">
      <c r="A64" s="76"/>
      <c r="B64" s="111" t="s">
        <v>252</v>
      </c>
      <c r="C64" s="107" t="s">
        <v>270</v>
      </c>
      <c r="D64" s="108" t="s">
        <v>7</v>
      </c>
      <c r="E64" s="109" t="s">
        <v>271</v>
      </c>
      <c r="F64" s="143" t="s">
        <v>260</v>
      </c>
      <c r="G64" s="3" t="s">
        <v>170</v>
      </c>
      <c r="H64" s="3">
        <f t="shared" si="2"/>
        <v>2</v>
      </c>
      <c r="I64" s="143" t="s">
        <v>112</v>
      </c>
      <c r="J64" s="3" t="str">
        <f t="shared" si="3"/>
        <v>S</v>
      </c>
    </row>
    <row r="65" spans="1:10" s="3" customFormat="1" ht="105.75" customHeight="1">
      <c r="A65" s="76"/>
      <c r="B65" s="111" t="s">
        <v>252</v>
      </c>
      <c r="C65" s="107" t="s">
        <v>272</v>
      </c>
      <c r="D65" s="108" t="s">
        <v>83</v>
      </c>
      <c r="E65" s="137" t="s">
        <v>273</v>
      </c>
      <c r="F65" s="1" t="s">
        <v>260</v>
      </c>
      <c r="G65" s="3" t="s">
        <v>274</v>
      </c>
      <c r="H65" s="3">
        <f t="shared" si="2"/>
        <v>3</v>
      </c>
      <c r="I65" s="143" t="s">
        <v>112</v>
      </c>
      <c r="J65" s="3" t="str">
        <f t="shared" si="3"/>
        <v>S</v>
      </c>
    </row>
    <row r="66" spans="1:10" s="3" customFormat="1" ht="24">
      <c r="A66" s="76"/>
      <c r="B66" s="111" t="s">
        <v>252</v>
      </c>
      <c r="C66" s="107" t="s">
        <v>275</v>
      </c>
      <c r="D66" s="108" t="s">
        <v>83</v>
      </c>
      <c r="E66" s="137" t="s">
        <v>276</v>
      </c>
      <c r="F66" s="143" t="s">
        <v>260</v>
      </c>
      <c r="G66" s="3" t="s">
        <v>170</v>
      </c>
      <c r="H66" s="3">
        <f t="shared" si="2"/>
        <v>2</v>
      </c>
      <c r="I66" s="143" t="s">
        <v>112</v>
      </c>
      <c r="J66" s="3" t="str">
        <f t="shared" si="3"/>
        <v>S</v>
      </c>
    </row>
    <row r="67" spans="1:10" s="3" customFormat="1" ht="32">
      <c r="A67" s="76"/>
      <c r="B67" s="111" t="s">
        <v>277</v>
      </c>
      <c r="C67" s="107" t="s">
        <v>278</v>
      </c>
      <c r="D67" s="108" t="s">
        <v>83</v>
      </c>
      <c r="E67" s="137" t="s">
        <v>279</v>
      </c>
      <c r="F67" s="143" t="s">
        <v>265</v>
      </c>
      <c r="G67" s="3" t="s">
        <v>132</v>
      </c>
      <c r="H67" s="3">
        <f t="shared" si="2"/>
        <v>2</v>
      </c>
      <c r="I67" s="143" t="s">
        <v>91</v>
      </c>
      <c r="J67" s="3" t="str">
        <f t="shared" si="3"/>
        <v>M</v>
      </c>
    </row>
    <row r="68" spans="1:10" s="3" customFormat="1" ht="32">
      <c r="A68" s="76"/>
      <c r="B68" s="111" t="s">
        <v>277</v>
      </c>
      <c r="C68" s="107" t="s">
        <v>280</v>
      </c>
      <c r="D68" s="108" t="s">
        <v>83</v>
      </c>
      <c r="E68" s="137" t="s">
        <v>281</v>
      </c>
      <c r="F68" s="143" t="s">
        <v>282</v>
      </c>
      <c r="G68" s="3" t="s">
        <v>132</v>
      </c>
      <c r="H68" s="3">
        <f t="shared" ref="H68:H99" si="4">VLOOKUP(G68,B$151:C$157,2,TRUE)</f>
        <v>2</v>
      </c>
      <c r="I68" s="143" t="s">
        <v>125</v>
      </c>
      <c r="J68" s="3" t="str">
        <f t="shared" ref="J68:J99" si="5">VLOOKUP(I68,B$161:C$166,2,TRUE)</f>
        <v>M</v>
      </c>
    </row>
    <row r="69" spans="1:10" s="3" customFormat="1" ht="24">
      <c r="A69" s="76"/>
      <c r="B69" s="111" t="s">
        <v>277</v>
      </c>
      <c r="C69" s="107" t="s">
        <v>283</v>
      </c>
      <c r="D69" s="108" t="s">
        <v>83</v>
      </c>
      <c r="E69" s="137" t="s">
        <v>284</v>
      </c>
      <c r="F69" s="143" t="s">
        <v>260</v>
      </c>
      <c r="G69" s="3" t="s">
        <v>132</v>
      </c>
      <c r="H69" s="3">
        <f t="shared" si="4"/>
        <v>2</v>
      </c>
      <c r="I69" s="143" t="s">
        <v>91</v>
      </c>
      <c r="J69" s="3" t="str">
        <f t="shared" si="5"/>
        <v>M</v>
      </c>
    </row>
    <row r="70" spans="1:10" s="3" customFormat="1" ht="24">
      <c r="A70" s="76"/>
      <c r="B70" s="111" t="s">
        <v>277</v>
      </c>
      <c r="C70" s="107" t="s">
        <v>285</v>
      </c>
      <c r="D70" s="108" t="s">
        <v>83</v>
      </c>
      <c r="E70" s="137" t="s">
        <v>286</v>
      </c>
      <c r="F70" s="143" t="s">
        <v>260</v>
      </c>
      <c r="G70" s="3" t="s">
        <v>116</v>
      </c>
      <c r="H70" s="3">
        <f t="shared" si="4"/>
        <v>3</v>
      </c>
      <c r="I70" s="143" t="s">
        <v>112</v>
      </c>
      <c r="J70" s="3" t="str">
        <f t="shared" si="5"/>
        <v>S</v>
      </c>
    </row>
    <row r="71" spans="1:10" s="3" customFormat="1" ht="36" hidden="1">
      <c r="B71" s="111" t="s">
        <v>277</v>
      </c>
      <c r="C71" s="107" t="s">
        <v>287</v>
      </c>
      <c r="D71" s="108" t="s">
        <v>85</v>
      </c>
      <c r="E71" s="109" t="s">
        <v>288</v>
      </c>
      <c r="F71" s="143" t="s">
        <v>160</v>
      </c>
      <c r="G71" s="3" t="s">
        <v>176</v>
      </c>
      <c r="H71" s="3">
        <f t="shared" si="4"/>
        <v>3</v>
      </c>
      <c r="I71" s="3" t="s">
        <v>289</v>
      </c>
      <c r="J71" s="3" t="str">
        <f t="shared" si="5"/>
        <v>S</v>
      </c>
    </row>
    <row r="72" spans="1:10" s="3" customFormat="1" ht="24" hidden="1">
      <c r="B72" s="111" t="s">
        <v>277</v>
      </c>
      <c r="C72" s="107" t="s">
        <v>290</v>
      </c>
      <c r="D72" s="108" t="s">
        <v>85</v>
      </c>
      <c r="E72" s="109" t="s">
        <v>291</v>
      </c>
      <c r="F72" s="143" t="s">
        <v>160</v>
      </c>
      <c r="G72" s="3" t="s">
        <v>176</v>
      </c>
      <c r="H72" s="3">
        <f t="shared" si="4"/>
        <v>3</v>
      </c>
      <c r="I72" s="3" t="s">
        <v>289</v>
      </c>
      <c r="J72" s="3" t="str">
        <f t="shared" si="5"/>
        <v>S</v>
      </c>
    </row>
    <row r="73" spans="1:10" s="3" customFormat="1" ht="48">
      <c r="A73" s="76"/>
      <c r="B73" s="111" t="s">
        <v>292</v>
      </c>
      <c r="C73" s="107" t="s">
        <v>293</v>
      </c>
      <c r="D73" s="108" t="s">
        <v>83</v>
      </c>
      <c r="E73" s="137" t="s">
        <v>294</v>
      </c>
      <c r="F73" s="143" t="s">
        <v>295</v>
      </c>
      <c r="G73" s="3" t="s">
        <v>137</v>
      </c>
      <c r="H73" s="3">
        <f t="shared" si="4"/>
        <v>1</v>
      </c>
      <c r="I73" s="143" t="s">
        <v>125</v>
      </c>
      <c r="J73" s="3" t="str">
        <f t="shared" si="5"/>
        <v>M</v>
      </c>
    </row>
    <row r="74" spans="1:10" s="3" customFormat="1" ht="32">
      <c r="A74" s="76"/>
      <c r="B74" s="111" t="s">
        <v>292</v>
      </c>
      <c r="C74" s="107" t="s">
        <v>296</v>
      </c>
      <c r="D74" s="108" t="s">
        <v>83</v>
      </c>
      <c r="E74" s="137" t="s">
        <v>297</v>
      </c>
      <c r="F74" s="143" t="s">
        <v>260</v>
      </c>
      <c r="G74" s="3" t="s">
        <v>137</v>
      </c>
      <c r="H74" s="3">
        <f t="shared" si="4"/>
        <v>1</v>
      </c>
      <c r="I74" s="143" t="s">
        <v>125</v>
      </c>
      <c r="J74" s="3" t="str">
        <f t="shared" si="5"/>
        <v>M</v>
      </c>
    </row>
    <row r="75" spans="1:10" s="3" customFormat="1" ht="36">
      <c r="A75" s="76"/>
      <c r="B75" s="111" t="s">
        <v>292</v>
      </c>
      <c r="C75" s="107" t="s">
        <v>298</v>
      </c>
      <c r="D75" s="108" t="s">
        <v>83</v>
      </c>
      <c r="E75" s="137" t="s">
        <v>299</v>
      </c>
      <c r="F75" s="143" t="s">
        <v>260</v>
      </c>
      <c r="G75" s="3" t="s">
        <v>137</v>
      </c>
      <c r="H75" s="3">
        <f t="shared" si="4"/>
        <v>1</v>
      </c>
      <c r="I75" s="143" t="s">
        <v>125</v>
      </c>
      <c r="J75" s="3" t="str">
        <f t="shared" si="5"/>
        <v>M</v>
      </c>
    </row>
    <row r="76" spans="1:10" s="3" customFormat="1" ht="36">
      <c r="A76" s="76"/>
      <c r="B76" s="111" t="s">
        <v>292</v>
      </c>
      <c r="C76" s="107" t="s">
        <v>300</v>
      </c>
      <c r="D76" s="108" t="s">
        <v>7</v>
      </c>
      <c r="E76" s="137" t="s">
        <v>301</v>
      </c>
      <c r="F76" s="143" t="s">
        <v>151</v>
      </c>
      <c r="G76" s="3" t="s">
        <v>137</v>
      </c>
      <c r="H76" s="3">
        <f t="shared" si="4"/>
        <v>1</v>
      </c>
      <c r="I76" s="143" t="s">
        <v>194</v>
      </c>
      <c r="J76" s="3" t="str">
        <f t="shared" si="5"/>
        <v>C</v>
      </c>
    </row>
    <row r="77" spans="1:10" s="3" customFormat="1" ht="36">
      <c r="A77" s="76"/>
      <c r="B77" s="111" t="s">
        <v>292</v>
      </c>
      <c r="C77" s="107" t="s">
        <v>302</v>
      </c>
      <c r="D77" s="108" t="s">
        <v>7</v>
      </c>
      <c r="E77" s="137" t="s">
        <v>303</v>
      </c>
      <c r="F77" s="143" t="s">
        <v>151</v>
      </c>
      <c r="G77" s="3" t="s">
        <v>137</v>
      </c>
      <c r="H77" s="3">
        <f t="shared" si="4"/>
        <v>1</v>
      </c>
      <c r="I77" s="143" t="s">
        <v>304</v>
      </c>
      <c r="J77" s="3" t="str">
        <f t="shared" si="5"/>
        <v>S</v>
      </c>
    </row>
    <row r="78" spans="1:10" s="3" customFormat="1" ht="36">
      <c r="A78" s="76"/>
      <c r="B78" s="111" t="s">
        <v>292</v>
      </c>
      <c r="C78" s="107" t="s">
        <v>305</v>
      </c>
      <c r="D78" s="108" t="s">
        <v>83</v>
      </c>
      <c r="E78" s="137" t="s">
        <v>306</v>
      </c>
      <c r="F78" s="143" t="s">
        <v>151</v>
      </c>
      <c r="G78" s="3" t="s">
        <v>170</v>
      </c>
      <c r="H78" s="3">
        <f t="shared" si="4"/>
        <v>2</v>
      </c>
      <c r="I78" s="143" t="s">
        <v>91</v>
      </c>
      <c r="J78" s="3" t="str">
        <f t="shared" si="5"/>
        <v>M</v>
      </c>
    </row>
    <row r="79" spans="1:10" s="3" customFormat="1" ht="181.25" customHeight="1">
      <c r="A79" s="76"/>
      <c r="B79" s="111" t="s">
        <v>292</v>
      </c>
      <c r="C79" s="107" t="s">
        <v>307</v>
      </c>
      <c r="D79" s="108" t="s">
        <v>83</v>
      </c>
      <c r="E79" s="137" t="s">
        <v>308</v>
      </c>
      <c r="F79" s="143" t="s">
        <v>309</v>
      </c>
      <c r="G79" s="3" t="s">
        <v>137</v>
      </c>
      <c r="H79" s="3">
        <f t="shared" si="4"/>
        <v>1</v>
      </c>
      <c r="I79" s="143" t="s">
        <v>289</v>
      </c>
      <c r="J79" s="3" t="str">
        <f t="shared" si="5"/>
        <v>S</v>
      </c>
    </row>
    <row r="80" spans="1:10" s="3" customFormat="1" ht="36">
      <c r="A80" s="76"/>
      <c r="B80" s="111" t="s">
        <v>292</v>
      </c>
      <c r="C80" s="107" t="s">
        <v>310</v>
      </c>
      <c r="D80" s="108" t="s">
        <v>83</v>
      </c>
      <c r="E80" s="137" t="s">
        <v>311</v>
      </c>
      <c r="F80" s="143" t="s">
        <v>312</v>
      </c>
      <c r="G80" s="3" t="s">
        <v>111</v>
      </c>
      <c r="H80" s="3">
        <f t="shared" si="4"/>
        <v>1</v>
      </c>
      <c r="I80" s="143" t="s">
        <v>91</v>
      </c>
      <c r="J80" s="3" t="str">
        <f t="shared" si="5"/>
        <v>M</v>
      </c>
    </row>
    <row r="81" spans="1:10" s="3" customFormat="1" ht="36">
      <c r="A81" s="76"/>
      <c r="B81" s="111" t="s">
        <v>292</v>
      </c>
      <c r="C81" s="107" t="s">
        <v>313</v>
      </c>
      <c r="D81" s="108" t="s">
        <v>83</v>
      </c>
      <c r="E81" s="137" t="s">
        <v>314</v>
      </c>
      <c r="F81" s="1" t="s">
        <v>136</v>
      </c>
      <c r="G81" s="3" t="s">
        <v>111</v>
      </c>
      <c r="H81" s="3">
        <f t="shared" si="4"/>
        <v>1</v>
      </c>
      <c r="I81" s="143" t="s">
        <v>91</v>
      </c>
      <c r="J81" s="3" t="str">
        <f t="shared" si="5"/>
        <v>M</v>
      </c>
    </row>
    <row r="82" spans="1:10" s="3" customFormat="1" ht="87" customHeight="1">
      <c r="A82" s="76"/>
      <c r="B82" s="111" t="s">
        <v>292</v>
      </c>
      <c r="C82" s="107" t="s">
        <v>315</v>
      </c>
      <c r="D82" s="108" t="s">
        <v>83</v>
      </c>
      <c r="E82" s="137" t="s">
        <v>316</v>
      </c>
      <c r="F82" s="1" t="s">
        <v>136</v>
      </c>
      <c r="G82" s="3" t="s">
        <v>111</v>
      </c>
      <c r="H82" s="3">
        <f t="shared" si="4"/>
        <v>1</v>
      </c>
      <c r="I82" s="143" t="s">
        <v>91</v>
      </c>
      <c r="J82" s="3" t="str">
        <f t="shared" si="5"/>
        <v>M</v>
      </c>
    </row>
    <row r="83" spans="1:10" s="3" customFormat="1" ht="72">
      <c r="A83" s="76"/>
      <c r="B83" s="111" t="s">
        <v>292</v>
      </c>
      <c r="C83" s="107" t="s">
        <v>317</v>
      </c>
      <c r="D83" s="108" t="s">
        <v>7</v>
      </c>
      <c r="E83" s="137" t="s">
        <v>318</v>
      </c>
      <c r="F83" s="143" t="s">
        <v>319</v>
      </c>
      <c r="G83" s="3" t="s">
        <v>137</v>
      </c>
      <c r="H83" s="3">
        <f t="shared" si="4"/>
        <v>1</v>
      </c>
      <c r="I83" s="143" t="s">
        <v>194</v>
      </c>
      <c r="J83" s="3" t="str">
        <f t="shared" si="5"/>
        <v>C</v>
      </c>
    </row>
    <row r="84" spans="1:10" s="3" customFormat="1" ht="151.25" customHeight="1">
      <c r="A84" s="76"/>
      <c r="B84" s="111" t="s">
        <v>292</v>
      </c>
      <c r="C84" s="107" t="s">
        <v>320</v>
      </c>
      <c r="D84" s="108" t="s">
        <v>7</v>
      </c>
      <c r="E84" s="109" t="s">
        <v>321</v>
      </c>
      <c r="F84" s="143" t="s">
        <v>322</v>
      </c>
      <c r="G84" s="3" t="s">
        <v>137</v>
      </c>
      <c r="H84" s="3">
        <f t="shared" si="4"/>
        <v>1</v>
      </c>
      <c r="I84" s="143" t="s">
        <v>91</v>
      </c>
      <c r="J84" s="3" t="str">
        <f t="shared" si="5"/>
        <v>M</v>
      </c>
    </row>
    <row r="85" spans="1:10" s="3" customFormat="1" ht="48">
      <c r="A85" s="76"/>
      <c r="B85" s="111" t="s">
        <v>292</v>
      </c>
      <c r="C85" s="107" t="s">
        <v>323</v>
      </c>
      <c r="D85" s="108" t="s">
        <v>7</v>
      </c>
      <c r="E85" s="137" t="s">
        <v>324</v>
      </c>
      <c r="F85" s="143" t="s">
        <v>325</v>
      </c>
      <c r="G85" s="3" t="s">
        <v>137</v>
      </c>
      <c r="H85" s="3">
        <f t="shared" si="4"/>
        <v>1</v>
      </c>
      <c r="I85" s="143" t="s">
        <v>194</v>
      </c>
      <c r="J85" s="3" t="str">
        <f t="shared" si="5"/>
        <v>C</v>
      </c>
    </row>
    <row r="86" spans="1:10" s="3" customFormat="1" ht="93.75" customHeight="1">
      <c r="A86" s="76"/>
      <c r="B86" s="111" t="s">
        <v>292</v>
      </c>
      <c r="C86" s="107" t="s">
        <v>326</v>
      </c>
      <c r="D86" s="108" t="s">
        <v>83</v>
      </c>
      <c r="E86" s="109" t="s">
        <v>327</v>
      </c>
      <c r="F86" s="143" t="s">
        <v>325</v>
      </c>
      <c r="G86" s="3" t="s">
        <v>137</v>
      </c>
      <c r="H86" s="3">
        <f t="shared" si="4"/>
        <v>1</v>
      </c>
      <c r="I86" s="143" t="s">
        <v>194</v>
      </c>
      <c r="J86" s="3" t="str">
        <f t="shared" si="5"/>
        <v>C</v>
      </c>
    </row>
    <row r="87" spans="1:10" s="3" customFormat="1" ht="79" hidden="1" customHeight="1">
      <c r="A87" s="76"/>
      <c r="B87" s="111" t="s">
        <v>292</v>
      </c>
      <c r="C87" s="107" t="s">
        <v>328</v>
      </c>
      <c r="D87" s="108" t="s">
        <v>85</v>
      </c>
      <c r="E87" s="109" t="s">
        <v>329</v>
      </c>
      <c r="F87" s="143" t="s">
        <v>330</v>
      </c>
      <c r="G87" s="3" t="s">
        <v>170</v>
      </c>
      <c r="H87" s="3">
        <f t="shared" si="4"/>
        <v>2</v>
      </c>
      <c r="I87" s="3" t="s">
        <v>194</v>
      </c>
      <c r="J87" s="3" t="str">
        <f t="shared" si="5"/>
        <v>C</v>
      </c>
    </row>
    <row r="88" spans="1:10" s="3" customFormat="1" ht="24" hidden="1">
      <c r="A88" s="76"/>
      <c r="B88" s="111" t="s">
        <v>292</v>
      </c>
      <c r="C88" s="107" t="s">
        <v>331</v>
      </c>
      <c r="D88" s="108" t="s">
        <v>85</v>
      </c>
      <c r="E88" s="109" t="s">
        <v>332</v>
      </c>
      <c r="F88" s="143" t="s">
        <v>322</v>
      </c>
      <c r="G88" s="3" t="s">
        <v>170</v>
      </c>
      <c r="H88" s="3">
        <f t="shared" si="4"/>
        <v>2</v>
      </c>
      <c r="I88" s="3" t="s">
        <v>289</v>
      </c>
      <c r="J88" s="3" t="str">
        <f t="shared" si="5"/>
        <v>S</v>
      </c>
    </row>
    <row r="89" spans="1:10" s="3" customFormat="1" ht="48" hidden="1">
      <c r="A89" s="76"/>
      <c r="B89" s="111" t="s">
        <v>292</v>
      </c>
      <c r="C89" s="107" t="s">
        <v>333</v>
      </c>
      <c r="D89" s="108" t="s">
        <v>85</v>
      </c>
      <c r="E89" s="109" t="s">
        <v>334</v>
      </c>
      <c r="F89" s="143" t="s">
        <v>330</v>
      </c>
      <c r="G89" s="3" t="s">
        <v>170</v>
      </c>
      <c r="H89" s="3">
        <f t="shared" si="4"/>
        <v>2</v>
      </c>
      <c r="I89" s="3" t="s">
        <v>194</v>
      </c>
      <c r="J89" s="3" t="str">
        <f t="shared" si="5"/>
        <v>C</v>
      </c>
    </row>
    <row r="90" spans="1:10" s="3" customFormat="1" ht="36" hidden="1">
      <c r="A90" s="76"/>
      <c r="B90" s="111" t="s">
        <v>292</v>
      </c>
      <c r="C90" s="107" t="s">
        <v>335</v>
      </c>
      <c r="D90" s="108" t="s">
        <v>85</v>
      </c>
      <c r="E90" s="109" t="s">
        <v>336</v>
      </c>
      <c r="F90" s="143" t="s">
        <v>330</v>
      </c>
      <c r="G90" s="3" t="s">
        <v>170</v>
      </c>
      <c r="H90" s="3">
        <f t="shared" si="4"/>
        <v>2</v>
      </c>
      <c r="I90" s="3" t="s">
        <v>289</v>
      </c>
      <c r="J90" s="3" t="str">
        <f t="shared" si="5"/>
        <v>S</v>
      </c>
    </row>
    <row r="91" spans="1:10" s="3" customFormat="1" ht="24" hidden="1">
      <c r="A91" s="76"/>
      <c r="B91" s="111" t="s">
        <v>292</v>
      </c>
      <c r="C91" s="107" t="s">
        <v>337</v>
      </c>
      <c r="D91" s="108" t="s">
        <v>85</v>
      </c>
      <c r="E91" s="109" t="s">
        <v>338</v>
      </c>
      <c r="F91" s="143" t="s">
        <v>322</v>
      </c>
      <c r="G91" s="3" t="s">
        <v>170</v>
      </c>
      <c r="H91" s="3">
        <f t="shared" si="4"/>
        <v>2</v>
      </c>
      <c r="I91" s="3" t="s">
        <v>289</v>
      </c>
      <c r="J91" s="3" t="str">
        <f t="shared" si="5"/>
        <v>S</v>
      </c>
    </row>
    <row r="92" spans="1:10" s="3" customFormat="1" ht="64">
      <c r="A92" s="76"/>
      <c r="B92" s="111" t="s">
        <v>339</v>
      </c>
      <c r="C92" s="107" t="s">
        <v>340</v>
      </c>
      <c r="D92" s="108" t="s">
        <v>83</v>
      </c>
      <c r="E92" s="137" t="s">
        <v>341</v>
      </c>
      <c r="F92" s="143" t="s">
        <v>342</v>
      </c>
      <c r="G92" s="3" t="s">
        <v>137</v>
      </c>
      <c r="H92" s="3">
        <f t="shared" si="4"/>
        <v>1</v>
      </c>
      <c r="I92" s="143" t="s">
        <v>289</v>
      </c>
      <c r="J92" s="3" t="str">
        <f t="shared" si="5"/>
        <v>S</v>
      </c>
    </row>
    <row r="93" spans="1:10" s="3" customFormat="1" ht="149.25" customHeight="1">
      <c r="A93" s="76"/>
      <c r="B93" s="111" t="s">
        <v>339</v>
      </c>
      <c r="C93" s="107" t="s">
        <v>343</v>
      </c>
      <c r="D93" s="108" t="s">
        <v>83</v>
      </c>
      <c r="E93" s="137" t="s">
        <v>344</v>
      </c>
      <c r="F93" s="143" t="s">
        <v>342</v>
      </c>
      <c r="G93" s="3" t="s">
        <v>137</v>
      </c>
      <c r="H93" s="3">
        <f t="shared" si="4"/>
        <v>1</v>
      </c>
      <c r="I93" s="143" t="s">
        <v>289</v>
      </c>
      <c r="J93" s="3" t="str">
        <f t="shared" si="5"/>
        <v>S</v>
      </c>
    </row>
    <row r="94" spans="1:10" s="3" customFormat="1" ht="101.5" customHeight="1">
      <c r="A94" s="76"/>
      <c r="B94" s="111" t="s">
        <v>339</v>
      </c>
      <c r="C94" s="107" t="s">
        <v>345</v>
      </c>
      <c r="D94" s="108" t="s">
        <v>7</v>
      </c>
      <c r="E94" s="137" t="s">
        <v>346</v>
      </c>
      <c r="F94" s="143" t="s">
        <v>342</v>
      </c>
      <c r="G94" s="3" t="s">
        <v>137</v>
      </c>
      <c r="H94" s="3">
        <f t="shared" si="4"/>
        <v>1</v>
      </c>
      <c r="I94" s="143" t="s">
        <v>289</v>
      </c>
      <c r="J94" s="3" t="str">
        <f t="shared" si="5"/>
        <v>S</v>
      </c>
    </row>
    <row r="95" spans="1:10" s="3" customFormat="1" ht="36">
      <c r="A95" s="76"/>
      <c r="B95" s="111" t="s">
        <v>339</v>
      </c>
      <c r="C95" s="107" t="s">
        <v>347</v>
      </c>
      <c r="D95" s="108" t="s">
        <v>83</v>
      </c>
      <c r="E95" s="109" t="s">
        <v>348</v>
      </c>
      <c r="F95" s="143" t="s">
        <v>151</v>
      </c>
      <c r="G95" s="3" t="s">
        <v>132</v>
      </c>
      <c r="H95" s="3">
        <f t="shared" si="4"/>
        <v>2</v>
      </c>
      <c r="I95" s="143" t="s">
        <v>289</v>
      </c>
      <c r="J95" s="3" t="str">
        <f t="shared" si="5"/>
        <v>S</v>
      </c>
    </row>
    <row r="96" spans="1:10" s="3" customFormat="1" ht="93" customHeight="1">
      <c r="A96" s="76"/>
      <c r="B96" s="111" t="s">
        <v>339</v>
      </c>
      <c r="C96" s="107" t="s">
        <v>349</v>
      </c>
      <c r="D96" s="108" t="s">
        <v>83</v>
      </c>
      <c r="E96" s="137" t="s">
        <v>350</v>
      </c>
      <c r="F96" s="143" t="s">
        <v>351</v>
      </c>
      <c r="G96" s="3" t="s">
        <v>137</v>
      </c>
      <c r="H96" s="3">
        <f t="shared" si="4"/>
        <v>1</v>
      </c>
      <c r="I96" s="143" t="s">
        <v>289</v>
      </c>
      <c r="J96" s="3" t="str">
        <f t="shared" si="5"/>
        <v>S</v>
      </c>
    </row>
    <row r="97" spans="1:10" s="3" customFormat="1" ht="32">
      <c r="A97" s="76"/>
      <c r="B97" s="111" t="s">
        <v>339</v>
      </c>
      <c r="C97" s="107" t="s">
        <v>352</v>
      </c>
      <c r="D97" s="108" t="s">
        <v>83</v>
      </c>
      <c r="E97" s="137" t="s">
        <v>353</v>
      </c>
      <c r="F97" s="143" t="s">
        <v>351</v>
      </c>
      <c r="G97" s="3" t="s">
        <v>137</v>
      </c>
      <c r="H97" s="3">
        <f t="shared" si="4"/>
        <v>1</v>
      </c>
      <c r="I97" s="143" t="s">
        <v>289</v>
      </c>
      <c r="J97" s="3" t="str">
        <f t="shared" si="5"/>
        <v>S</v>
      </c>
    </row>
    <row r="98" spans="1:10" s="3" customFormat="1" ht="36">
      <c r="A98" s="76"/>
      <c r="B98" s="111" t="s">
        <v>339</v>
      </c>
      <c r="C98" s="107" t="s">
        <v>354</v>
      </c>
      <c r="D98" s="108" t="s">
        <v>83</v>
      </c>
      <c r="E98" s="137" t="s">
        <v>355</v>
      </c>
      <c r="F98" s="143" t="s">
        <v>351</v>
      </c>
      <c r="G98" s="3" t="s">
        <v>137</v>
      </c>
      <c r="H98" s="3">
        <f t="shared" si="4"/>
        <v>1</v>
      </c>
      <c r="I98" s="143" t="s">
        <v>289</v>
      </c>
      <c r="J98" s="3" t="str">
        <f t="shared" si="5"/>
        <v>S</v>
      </c>
    </row>
    <row r="99" spans="1:10" s="3" customFormat="1" ht="36">
      <c r="A99" s="76"/>
      <c r="B99" s="111" t="s">
        <v>339</v>
      </c>
      <c r="C99" s="107" t="s">
        <v>356</v>
      </c>
      <c r="D99" s="108" t="s">
        <v>83</v>
      </c>
      <c r="E99" s="109" t="s">
        <v>357</v>
      </c>
      <c r="F99" s="143" t="s">
        <v>136</v>
      </c>
      <c r="G99" s="3" t="s">
        <v>137</v>
      </c>
      <c r="H99" s="3">
        <f t="shared" si="4"/>
        <v>1</v>
      </c>
      <c r="I99" s="143" t="s">
        <v>289</v>
      </c>
      <c r="J99" s="3" t="str">
        <f t="shared" si="5"/>
        <v>S</v>
      </c>
    </row>
    <row r="100" spans="1:10" s="3" customFormat="1" ht="48">
      <c r="A100" s="76"/>
      <c r="B100" s="111" t="s">
        <v>339</v>
      </c>
      <c r="C100" s="107" t="s">
        <v>358</v>
      </c>
      <c r="D100" s="108" t="s">
        <v>83</v>
      </c>
      <c r="E100" s="137" t="s">
        <v>359</v>
      </c>
      <c r="F100" s="143" t="s">
        <v>360</v>
      </c>
      <c r="G100" s="3" t="s">
        <v>137</v>
      </c>
      <c r="H100" s="3">
        <f t="shared" ref="H100:H131" si="6">VLOOKUP(G100,B$151:C$157,2,TRUE)</f>
        <v>1</v>
      </c>
      <c r="I100" s="143" t="s">
        <v>289</v>
      </c>
      <c r="J100" s="3" t="str">
        <f t="shared" ref="J100:J131" si="7">VLOOKUP(I100,B$161:C$166,2,TRUE)</f>
        <v>S</v>
      </c>
    </row>
    <row r="101" spans="1:10" s="3" customFormat="1" ht="32">
      <c r="A101" s="76"/>
      <c r="B101" s="111" t="s">
        <v>339</v>
      </c>
      <c r="C101" s="107" t="s">
        <v>361</v>
      </c>
      <c r="D101" s="108" t="s">
        <v>83</v>
      </c>
      <c r="E101" s="137" t="s">
        <v>362</v>
      </c>
      <c r="F101" s="143" t="s">
        <v>363</v>
      </c>
      <c r="G101" s="3" t="s">
        <v>137</v>
      </c>
      <c r="H101" s="3">
        <f t="shared" si="6"/>
        <v>1</v>
      </c>
      <c r="I101" s="143" t="s">
        <v>289</v>
      </c>
      <c r="J101" s="3" t="str">
        <f t="shared" si="7"/>
        <v>S</v>
      </c>
    </row>
    <row r="102" spans="1:10" s="3" customFormat="1" ht="36">
      <c r="A102" s="76"/>
      <c r="B102" s="111" t="s">
        <v>339</v>
      </c>
      <c r="C102" s="107" t="s">
        <v>364</v>
      </c>
      <c r="D102" s="108" t="s">
        <v>7</v>
      </c>
      <c r="E102" s="137" t="s">
        <v>365</v>
      </c>
      <c r="F102" s="143" t="s">
        <v>363</v>
      </c>
      <c r="G102" s="3" t="s">
        <v>137</v>
      </c>
      <c r="H102" s="3">
        <f t="shared" si="6"/>
        <v>1</v>
      </c>
      <c r="I102" s="143" t="s">
        <v>289</v>
      </c>
      <c r="J102" s="3" t="str">
        <f t="shared" si="7"/>
        <v>S</v>
      </c>
    </row>
    <row r="103" spans="1:10" s="3" customFormat="1" ht="109.25" customHeight="1">
      <c r="A103" s="76"/>
      <c r="B103" s="111" t="s">
        <v>339</v>
      </c>
      <c r="C103" s="107" t="s">
        <v>366</v>
      </c>
      <c r="D103" s="108" t="s">
        <v>7</v>
      </c>
      <c r="E103" s="137" t="s">
        <v>367</v>
      </c>
      <c r="F103" s="143" t="s">
        <v>160</v>
      </c>
      <c r="G103" s="3" t="s">
        <v>137</v>
      </c>
      <c r="H103" s="3">
        <f t="shared" si="6"/>
        <v>1</v>
      </c>
      <c r="I103" s="143" t="s">
        <v>289</v>
      </c>
      <c r="J103" s="3" t="str">
        <f t="shared" si="7"/>
        <v>S</v>
      </c>
    </row>
    <row r="104" spans="1:10" s="3" customFormat="1" ht="48">
      <c r="A104" s="76"/>
      <c r="B104" s="111" t="s">
        <v>339</v>
      </c>
      <c r="C104" s="107" t="s">
        <v>368</v>
      </c>
      <c r="D104" s="108" t="s">
        <v>7</v>
      </c>
      <c r="E104" s="137" t="s">
        <v>369</v>
      </c>
      <c r="F104" s="143" t="s">
        <v>370</v>
      </c>
      <c r="G104" s="3" t="s">
        <v>137</v>
      </c>
      <c r="H104" s="3">
        <f t="shared" si="6"/>
        <v>1</v>
      </c>
      <c r="I104" s="143" t="s">
        <v>289</v>
      </c>
      <c r="J104" s="3" t="str">
        <f t="shared" si="7"/>
        <v>S</v>
      </c>
    </row>
    <row r="105" spans="1:10" s="3" customFormat="1" ht="36" hidden="1">
      <c r="B105" s="111" t="s">
        <v>339</v>
      </c>
      <c r="C105" s="107" t="s">
        <v>371</v>
      </c>
      <c r="D105" s="108" t="s">
        <v>85</v>
      </c>
      <c r="E105" s="109" t="s">
        <v>372</v>
      </c>
      <c r="F105" s="143" t="s">
        <v>160</v>
      </c>
      <c r="G105" s="3" t="s">
        <v>137</v>
      </c>
      <c r="H105" s="3">
        <f t="shared" si="6"/>
        <v>1</v>
      </c>
      <c r="I105" s="143" t="s">
        <v>289</v>
      </c>
      <c r="J105" s="3" t="str">
        <f t="shared" si="7"/>
        <v>S</v>
      </c>
    </row>
    <row r="106" spans="1:10" s="3" customFormat="1" ht="24" hidden="1">
      <c r="B106" s="111" t="s">
        <v>339</v>
      </c>
      <c r="C106" s="107" t="s">
        <v>373</v>
      </c>
      <c r="D106" s="108" t="s">
        <v>85</v>
      </c>
      <c r="E106" s="109" t="s">
        <v>374</v>
      </c>
      <c r="F106" s="143" t="s">
        <v>160</v>
      </c>
      <c r="G106" s="3" t="s">
        <v>137</v>
      </c>
      <c r="H106" s="3">
        <f t="shared" si="6"/>
        <v>1</v>
      </c>
      <c r="I106" s="143" t="s">
        <v>91</v>
      </c>
      <c r="J106" s="3" t="str">
        <f t="shared" si="7"/>
        <v>M</v>
      </c>
    </row>
    <row r="107" spans="1:10" s="3" customFormat="1" ht="24" hidden="1">
      <c r="B107" s="111" t="s">
        <v>339</v>
      </c>
      <c r="C107" s="107" t="s">
        <v>375</v>
      </c>
      <c r="D107" s="108" t="s">
        <v>85</v>
      </c>
      <c r="E107" s="109" t="s">
        <v>376</v>
      </c>
      <c r="F107" s="143" t="s">
        <v>160</v>
      </c>
      <c r="G107" s="3" t="s">
        <v>137</v>
      </c>
      <c r="H107" s="3">
        <f t="shared" si="6"/>
        <v>1</v>
      </c>
      <c r="I107" s="143" t="s">
        <v>91</v>
      </c>
      <c r="J107" s="3" t="str">
        <f t="shared" si="7"/>
        <v>M</v>
      </c>
    </row>
    <row r="108" spans="1:10" s="3" customFormat="1" ht="64">
      <c r="A108" s="76"/>
      <c r="B108" s="111" t="s">
        <v>377</v>
      </c>
      <c r="C108" s="107" t="s">
        <v>378</v>
      </c>
      <c r="D108" s="108" t="s">
        <v>7</v>
      </c>
      <c r="E108" s="109" t="s">
        <v>379</v>
      </c>
      <c r="F108" s="143" t="s">
        <v>380</v>
      </c>
      <c r="G108" s="3" t="s">
        <v>132</v>
      </c>
      <c r="H108" s="3">
        <f t="shared" si="6"/>
        <v>2</v>
      </c>
      <c r="I108" s="143" t="s">
        <v>289</v>
      </c>
      <c r="J108" s="3" t="str">
        <f t="shared" si="7"/>
        <v>S</v>
      </c>
    </row>
    <row r="109" spans="1:10" s="3" customFormat="1" ht="36">
      <c r="A109" s="76"/>
      <c r="B109" s="111" t="s">
        <v>377</v>
      </c>
      <c r="C109" s="107" t="s">
        <v>381</v>
      </c>
      <c r="D109" s="108" t="s">
        <v>7</v>
      </c>
      <c r="E109" s="137" t="s">
        <v>382</v>
      </c>
      <c r="F109" s="143" t="s">
        <v>383</v>
      </c>
      <c r="G109" s="3" t="s">
        <v>132</v>
      </c>
      <c r="H109" s="3">
        <f t="shared" si="6"/>
        <v>2</v>
      </c>
      <c r="I109" s="143" t="s">
        <v>289</v>
      </c>
      <c r="J109" s="3" t="str">
        <f t="shared" si="7"/>
        <v>S</v>
      </c>
    </row>
    <row r="110" spans="1:10" s="3" customFormat="1" ht="64">
      <c r="A110" s="76"/>
      <c r="B110" s="111" t="s">
        <v>377</v>
      </c>
      <c r="C110" s="107" t="s">
        <v>384</v>
      </c>
      <c r="D110" s="108" t="s">
        <v>7</v>
      </c>
      <c r="E110" s="137" t="s">
        <v>385</v>
      </c>
      <c r="F110" s="143" t="s">
        <v>380</v>
      </c>
      <c r="G110" s="3" t="s">
        <v>132</v>
      </c>
      <c r="H110" s="3">
        <f t="shared" si="6"/>
        <v>2</v>
      </c>
      <c r="I110" s="143" t="s">
        <v>289</v>
      </c>
      <c r="J110" s="3" t="str">
        <f t="shared" si="7"/>
        <v>S</v>
      </c>
    </row>
    <row r="111" spans="1:10" s="3" customFormat="1" ht="48">
      <c r="A111" s="76"/>
      <c r="B111" s="111" t="s">
        <v>377</v>
      </c>
      <c r="C111" s="107" t="s">
        <v>386</v>
      </c>
      <c r="D111" s="108" t="s">
        <v>7</v>
      </c>
      <c r="E111" s="137" t="s">
        <v>387</v>
      </c>
      <c r="F111" s="143" t="s">
        <v>388</v>
      </c>
      <c r="G111" s="3" t="s">
        <v>132</v>
      </c>
      <c r="H111" s="3">
        <f t="shared" si="6"/>
        <v>2</v>
      </c>
      <c r="I111" s="143" t="s">
        <v>289</v>
      </c>
      <c r="J111" s="3" t="str">
        <f t="shared" si="7"/>
        <v>S</v>
      </c>
    </row>
    <row r="112" spans="1:10" s="3" customFormat="1" ht="48">
      <c r="A112" s="76"/>
      <c r="B112" s="111" t="s">
        <v>377</v>
      </c>
      <c r="C112" s="107" t="s">
        <v>389</v>
      </c>
      <c r="D112" s="108" t="s">
        <v>7</v>
      </c>
      <c r="E112" s="109" t="s">
        <v>390</v>
      </c>
      <c r="F112" s="143" t="s">
        <v>388</v>
      </c>
      <c r="G112" s="3" t="s">
        <v>132</v>
      </c>
      <c r="H112" s="3">
        <f t="shared" si="6"/>
        <v>2</v>
      </c>
      <c r="I112" s="143" t="s">
        <v>289</v>
      </c>
      <c r="J112" s="3" t="str">
        <f t="shared" si="7"/>
        <v>S</v>
      </c>
    </row>
    <row r="113" spans="1:10" s="3" customFormat="1" ht="117.75" customHeight="1">
      <c r="A113" s="76"/>
      <c r="B113" s="111" t="s">
        <v>377</v>
      </c>
      <c r="C113" s="107" t="s">
        <v>391</v>
      </c>
      <c r="D113" s="108" t="s">
        <v>83</v>
      </c>
      <c r="E113" s="109" t="s">
        <v>392</v>
      </c>
      <c r="F113" s="143" t="s">
        <v>325</v>
      </c>
      <c r="G113" s="3" t="s">
        <v>132</v>
      </c>
      <c r="H113" s="3">
        <f t="shared" si="6"/>
        <v>2</v>
      </c>
      <c r="I113" s="143" t="s">
        <v>125</v>
      </c>
      <c r="J113" s="3" t="str">
        <f t="shared" si="7"/>
        <v>M</v>
      </c>
    </row>
    <row r="114" spans="1:10" s="3" customFormat="1" ht="48">
      <c r="A114" s="76"/>
      <c r="B114" s="111" t="s">
        <v>377</v>
      </c>
      <c r="C114" s="107" t="s">
        <v>393</v>
      </c>
      <c r="D114" s="108" t="s">
        <v>83</v>
      </c>
      <c r="E114" s="109" t="s">
        <v>394</v>
      </c>
      <c r="F114" s="143" t="s">
        <v>325</v>
      </c>
      <c r="G114" s="3" t="s">
        <v>132</v>
      </c>
      <c r="H114" s="3">
        <f t="shared" si="6"/>
        <v>2</v>
      </c>
      <c r="I114" s="143" t="s">
        <v>125</v>
      </c>
      <c r="J114" s="3" t="str">
        <f t="shared" si="7"/>
        <v>M</v>
      </c>
    </row>
    <row r="115" spans="1:10" s="3" customFormat="1" ht="32">
      <c r="A115" s="76"/>
      <c r="B115" s="111" t="s">
        <v>377</v>
      </c>
      <c r="C115" s="107" t="s">
        <v>395</v>
      </c>
      <c r="D115" s="108" t="s">
        <v>83</v>
      </c>
      <c r="E115" s="137" t="s">
        <v>396</v>
      </c>
      <c r="F115" s="143" t="s">
        <v>397</v>
      </c>
      <c r="G115" s="3" t="s">
        <v>137</v>
      </c>
      <c r="H115" s="3">
        <f t="shared" si="6"/>
        <v>1</v>
      </c>
      <c r="I115" s="143" t="s">
        <v>194</v>
      </c>
      <c r="J115" s="3" t="str">
        <f t="shared" si="7"/>
        <v>C</v>
      </c>
    </row>
    <row r="116" spans="1:10" s="3" customFormat="1" ht="36">
      <c r="A116" s="76"/>
      <c r="B116" s="111" t="s">
        <v>377</v>
      </c>
      <c r="C116" s="107" t="s">
        <v>398</v>
      </c>
      <c r="D116" s="108" t="s">
        <v>83</v>
      </c>
      <c r="E116" s="137" t="s">
        <v>399</v>
      </c>
      <c r="F116" s="143" t="s">
        <v>397</v>
      </c>
      <c r="G116" s="3" t="s">
        <v>111</v>
      </c>
      <c r="H116" s="3">
        <f t="shared" si="6"/>
        <v>1</v>
      </c>
      <c r="I116" s="143" t="s">
        <v>194</v>
      </c>
      <c r="J116" s="3" t="str">
        <f t="shared" si="7"/>
        <v>C</v>
      </c>
    </row>
    <row r="117" spans="1:10" s="3" customFormat="1" ht="126" customHeight="1">
      <c r="A117" s="76"/>
      <c r="B117" s="111" t="s">
        <v>377</v>
      </c>
      <c r="C117" s="107" t="s">
        <v>400</v>
      </c>
      <c r="D117" s="108" t="s">
        <v>83</v>
      </c>
      <c r="E117" s="109" t="s">
        <v>401</v>
      </c>
      <c r="F117" s="143" t="s">
        <v>160</v>
      </c>
      <c r="G117" s="3" t="s">
        <v>111</v>
      </c>
      <c r="H117" s="3">
        <f t="shared" si="6"/>
        <v>1</v>
      </c>
      <c r="I117" s="143" t="s">
        <v>194</v>
      </c>
      <c r="J117" s="3" t="str">
        <f t="shared" si="7"/>
        <v>C</v>
      </c>
    </row>
    <row r="118" spans="1:10" s="3" customFormat="1" ht="81.5" customHeight="1">
      <c r="A118" s="76"/>
      <c r="B118" s="111" t="s">
        <v>377</v>
      </c>
      <c r="C118" s="107" t="s">
        <v>402</v>
      </c>
      <c r="D118" s="108" t="s">
        <v>83</v>
      </c>
      <c r="E118" s="137" t="s">
        <v>403</v>
      </c>
      <c r="F118" s="143" t="s">
        <v>265</v>
      </c>
      <c r="G118" s="3" t="s">
        <v>111</v>
      </c>
      <c r="H118" s="3">
        <f t="shared" si="6"/>
        <v>1</v>
      </c>
      <c r="I118" s="143" t="s">
        <v>91</v>
      </c>
      <c r="J118" s="3" t="str">
        <f t="shared" si="7"/>
        <v>M</v>
      </c>
    </row>
    <row r="119" spans="1:10" s="3" customFormat="1" ht="24" hidden="1">
      <c r="B119" s="111" t="s">
        <v>377</v>
      </c>
      <c r="C119" s="107" t="s">
        <v>404</v>
      </c>
      <c r="D119" s="108" t="s">
        <v>85</v>
      </c>
      <c r="E119" s="109" t="s">
        <v>405</v>
      </c>
      <c r="F119" s="143" t="s">
        <v>160</v>
      </c>
      <c r="G119" s="3" t="s">
        <v>176</v>
      </c>
      <c r="H119" s="3">
        <f t="shared" si="6"/>
        <v>3</v>
      </c>
      <c r="I119" s="3" t="s">
        <v>289</v>
      </c>
      <c r="J119" s="3" t="str">
        <f t="shared" si="7"/>
        <v>S</v>
      </c>
    </row>
    <row r="120" spans="1:10" s="3" customFormat="1" ht="16" hidden="1">
      <c r="B120" s="111" t="s">
        <v>377</v>
      </c>
      <c r="C120" s="107" t="s">
        <v>406</v>
      </c>
      <c r="D120" s="108" t="s">
        <v>85</v>
      </c>
      <c r="E120" s="109" t="s">
        <v>407</v>
      </c>
      <c r="F120" s="143" t="s">
        <v>160</v>
      </c>
      <c r="G120" s="3" t="s">
        <v>176</v>
      </c>
      <c r="H120" s="3">
        <f t="shared" si="6"/>
        <v>3</v>
      </c>
      <c r="I120" s="3" t="s">
        <v>289</v>
      </c>
      <c r="J120" s="3" t="str">
        <f t="shared" si="7"/>
        <v>S</v>
      </c>
    </row>
    <row r="121" spans="1:10" s="3" customFormat="1" ht="36" hidden="1">
      <c r="B121" s="111" t="s">
        <v>377</v>
      </c>
      <c r="C121" s="107" t="s">
        <v>408</v>
      </c>
      <c r="D121" s="108" t="s">
        <v>85</v>
      </c>
      <c r="E121" s="109" t="s">
        <v>409</v>
      </c>
      <c r="F121" s="143" t="s">
        <v>160</v>
      </c>
      <c r="G121" s="3" t="s">
        <v>176</v>
      </c>
      <c r="H121" s="3">
        <f t="shared" si="6"/>
        <v>3</v>
      </c>
      <c r="I121" s="3" t="s">
        <v>289</v>
      </c>
      <c r="J121" s="3" t="str">
        <f t="shared" si="7"/>
        <v>S</v>
      </c>
    </row>
    <row r="122" spans="1:10" s="3" customFormat="1" ht="148.5" customHeight="1">
      <c r="A122" s="76"/>
      <c r="B122" s="111" t="s">
        <v>410</v>
      </c>
      <c r="C122" s="107" t="s">
        <v>411</v>
      </c>
      <c r="D122" s="108" t="s">
        <v>83</v>
      </c>
      <c r="E122" s="137" t="s">
        <v>412</v>
      </c>
      <c r="F122" s="143" t="s">
        <v>160</v>
      </c>
      <c r="G122" s="3" t="s">
        <v>137</v>
      </c>
      <c r="H122" s="3">
        <f t="shared" si="6"/>
        <v>1</v>
      </c>
      <c r="I122" s="143" t="s">
        <v>91</v>
      </c>
      <c r="J122" s="3" t="str">
        <f t="shared" si="7"/>
        <v>M</v>
      </c>
    </row>
    <row r="123" spans="1:10" s="3" customFormat="1" ht="86.5" customHeight="1">
      <c r="A123" s="76"/>
      <c r="B123" s="111" t="s">
        <v>410</v>
      </c>
      <c r="C123" s="107" t="s">
        <v>413</v>
      </c>
      <c r="D123" s="108" t="s">
        <v>83</v>
      </c>
      <c r="E123" s="137" t="s">
        <v>414</v>
      </c>
      <c r="F123" s="143" t="s">
        <v>136</v>
      </c>
      <c r="G123" s="3" t="s">
        <v>111</v>
      </c>
      <c r="H123" s="3">
        <f t="shared" si="6"/>
        <v>1</v>
      </c>
      <c r="I123" s="143" t="s">
        <v>91</v>
      </c>
      <c r="J123" s="3" t="str">
        <f t="shared" si="7"/>
        <v>M</v>
      </c>
    </row>
    <row r="124" spans="1:10" s="3" customFormat="1" ht="125" customHeight="1">
      <c r="A124" s="76"/>
      <c r="B124" s="111" t="s">
        <v>410</v>
      </c>
      <c r="C124" s="107" t="s">
        <v>415</v>
      </c>
      <c r="D124" s="108" t="s">
        <v>83</v>
      </c>
      <c r="E124" s="137" t="s">
        <v>416</v>
      </c>
      <c r="F124" s="143" t="s">
        <v>417</v>
      </c>
      <c r="G124" s="3" t="s">
        <v>111</v>
      </c>
      <c r="H124" s="3">
        <f t="shared" si="6"/>
        <v>1</v>
      </c>
      <c r="I124" s="143" t="s">
        <v>194</v>
      </c>
      <c r="J124" s="3" t="str">
        <f t="shared" si="7"/>
        <v>C</v>
      </c>
    </row>
    <row r="125" spans="1:10" s="3" customFormat="1" ht="89" customHeight="1">
      <c r="A125" s="76"/>
      <c r="B125" s="111" t="s">
        <v>410</v>
      </c>
      <c r="C125" s="107" t="s">
        <v>418</v>
      </c>
      <c r="D125" s="108" t="s">
        <v>83</v>
      </c>
      <c r="E125" s="109" t="s">
        <v>419</v>
      </c>
      <c r="F125" s="143" t="s">
        <v>417</v>
      </c>
      <c r="G125" s="3" t="s">
        <v>111</v>
      </c>
      <c r="H125" s="3">
        <f t="shared" si="6"/>
        <v>1</v>
      </c>
      <c r="I125" s="143" t="s">
        <v>194</v>
      </c>
      <c r="J125" s="3" t="str">
        <f t="shared" si="7"/>
        <v>C</v>
      </c>
    </row>
    <row r="126" spans="1:10" s="3" customFormat="1" ht="90" customHeight="1">
      <c r="A126" s="76"/>
      <c r="B126" s="111" t="s">
        <v>410</v>
      </c>
      <c r="C126" s="107" t="s">
        <v>420</v>
      </c>
      <c r="D126" s="108" t="s">
        <v>83</v>
      </c>
      <c r="E126" s="137" t="s">
        <v>421</v>
      </c>
      <c r="F126" s="143" t="s">
        <v>363</v>
      </c>
      <c r="G126" s="3" t="s">
        <v>137</v>
      </c>
      <c r="H126" s="3">
        <f t="shared" si="6"/>
        <v>1</v>
      </c>
      <c r="I126" s="143" t="s">
        <v>91</v>
      </c>
      <c r="J126" s="3" t="str">
        <f t="shared" si="7"/>
        <v>M</v>
      </c>
    </row>
    <row r="127" spans="1:10" s="3" customFormat="1" ht="110" customHeight="1">
      <c r="A127" s="76"/>
      <c r="B127" s="111" t="s">
        <v>410</v>
      </c>
      <c r="C127" s="107" t="s">
        <v>422</v>
      </c>
      <c r="D127" s="108" t="s">
        <v>83</v>
      </c>
      <c r="E127" s="137" t="s">
        <v>423</v>
      </c>
      <c r="F127" s="143" t="s">
        <v>363</v>
      </c>
      <c r="G127" s="3" t="s">
        <v>137</v>
      </c>
      <c r="H127" s="3">
        <f t="shared" si="6"/>
        <v>1</v>
      </c>
      <c r="I127" s="143" t="s">
        <v>91</v>
      </c>
      <c r="J127" s="3" t="str">
        <f t="shared" si="7"/>
        <v>M</v>
      </c>
    </row>
    <row r="128" spans="1:10" s="3" customFormat="1" ht="89.5" customHeight="1">
      <c r="A128" s="76"/>
      <c r="B128" s="111" t="s">
        <v>410</v>
      </c>
      <c r="C128" s="107" t="s">
        <v>424</v>
      </c>
      <c r="D128" s="108" t="s">
        <v>83</v>
      </c>
      <c r="E128" s="137" t="s">
        <v>425</v>
      </c>
      <c r="F128" s="143" t="s">
        <v>426</v>
      </c>
      <c r="G128" s="3" t="s">
        <v>137</v>
      </c>
      <c r="H128" s="3">
        <f t="shared" si="6"/>
        <v>1</v>
      </c>
      <c r="I128" s="143" t="s">
        <v>194</v>
      </c>
      <c r="J128" s="3" t="str">
        <f t="shared" si="7"/>
        <v>C</v>
      </c>
    </row>
    <row r="129" spans="1:10" s="3" customFormat="1" ht="110.5" customHeight="1">
      <c r="A129" s="76"/>
      <c r="B129" s="111" t="s">
        <v>410</v>
      </c>
      <c r="C129" s="107" t="s">
        <v>427</v>
      </c>
      <c r="D129" s="108" t="s">
        <v>83</v>
      </c>
      <c r="E129" s="137" t="s">
        <v>428</v>
      </c>
      <c r="F129" s="143" t="s">
        <v>429</v>
      </c>
      <c r="G129" s="3" t="s">
        <v>137</v>
      </c>
      <c r="H129" s="3">
        <f t="shared" si="6"/>
        <v>1</v>
      </c>
      <c r="I129" s="143" t="s">
        <v>91</v>
      </c>
      <c r="J129" s="3" t="str">
        <f t="shared" si="7"/>
        <v>M</v>
      </c>
    </row>
    <row r="130" spans="1:10" s="3" customFormat="1" ht="48">
      <c r="A130" s="76"/>
      <c r="B130" s="111" t="s">
        <v>410</v>
      </c>
      <c r="C130" s="107" t="s">
        <v>430</v>
      </c>
      <c r="D130" s="108" t="s">
        <v>7</v>
      </c>
      <c r="E130" s="109" t="s">
        <v>431</v>
      </c>
      <c r="F130" s="143" t="s">
        <v>432</v>
      </c>
      <c r="G130" s="3" t="s">
        <v>137</v>
      </c>
      <c r="H130" s="3">
        <f t="shared" si="6"/>
        <v>1</v>
      </c>
      <c r="I130" s="143" t="s">
        <v>91</v>
      </c>
      <c r="J130" s="3" t="str">
        <f t="shared" si="7"/>
        <v>M</v>
      </c>
    </row>
    <row r="131" spans="1:10" s="3" customFormat="1" ht="48">
      <c r="A131" s="76"/>
      <c r="B131" s="111" t="s">
        <v>410</v>
      </c>
      <c r="C131" s="107" t="s">
        <v>433</v>
      </c>
      <c r="D131" s="108" t="s">
        <v>83</v>
      </c>
      <c r="E131" s="109" t="s">
        <v>434</v>
      </c>
      <c r="F131" s="143" t="s">
        <v>432</v>
      </c>
      <c r="G131" s="3" t="s">
        <v>111</v>
      </c>
      <c r="H131" s="3">
        <f t="shared" si="6"/>
        <v>1</v>
      </c>
      <c r="I131" s="143" t="s">
        <v>194</v>
      </c>
      <c r="J131" s="3" t="str">
        <f t="shared" si="7"/>
        <v>C</v>
      </c>
    </row>
    <row r="132" spans="1:10" s="3" customFormat="1" ht="93.5" customHeight="1">
      <c r="A132" s="76"/>
      <c r="B132" s="111" t="s">
        <v>410</v>
      </c>
      <c r="C132" s="107" t="s">
        <v>435</v>
      </c>
      <c r="D132" s="108" t="s">
        <v>83</v>
      </c>
      <c r="E132" s="109" t="s">
        <v>436</v>
      </c>
      <c r="F132" s="143" t="s">
        <v>432</v>
      </c>
      <c r="G132" s="3" t="s">
        <v>111</v>
      </c>
      <c r="H132" s="3">
        <f t="shared" ref="H132:H163" si="8">VLOOKUP(G132,B$151:C$157,2,TRUE)</f>
        <v>1</v>
      </c>
      <c r="I132" s="143" t="s">
        <v>91</v>
      </c>
      <c r="J132" s="3" t="str">
        <f t="shared" ref="J132:J163" si="9">VLOOKUP(I132,B$161:C$166,2,TRUE)</f>
        <v>M</v>
      </c>
    </row>
    <row r="133" spans="1:10" s="3" customFormat="1" ht="48">
      <c r="A133" s="76"/>
      <c r="B133" s="111" t="s">
        <v>410</v>
      </c>
      <c r="C133" s="107" t="s">
        <v>437</v>
      </c>
      <c r="D133" s="108" t="s">
        <v>83</v>
      </c>
      <c r="E133" s="137" t="s">
        <v>438</v>
      </c>
      <c r="F133" s="143" t="s">
        <v>439</v>
      </c>
      <c r="G133" s="3" t="s">
        <v>111</v>
      </c>
      <c r="H133" s="3">
        <f t="shared" si="8"/>
        <v>1</v>
      </c>
      <c r="I133" s="143" t="s">
        <v>91</v>
      </c>
      <c r="J133" s="3" t="str">
        <f t="shared" si="9"/>
        <v>M</v>
      </c>
    </row>
    <row r="134" spans="1:10" s="3" customFormat="1" ht="48" hidden="1">
      <c r="B134" s="111" t="s">
        <v>410</v>
      </c>
      <c r="C134" s="107" t="s">
        <v>440</v>
      </c>
      <c r="D134" s="108" t="s">
        <v>85</v>
      </c>
      <c r="E134" s="109" t="s">
        <v>441</v>
      </c>
      <c r="F134" s="143" t="s">
        <v>160</v>
      </c>
      <c r="G134" s="3" t="s">
        <v>176</v>
      </c>
      <c r="H134" s="3">
        <f t="shared" si="8"/>
        <v>3</v>
      </c>
      <c r="I134" s="3" t="s">
        <v>289</v>
      </c>
      <c r="J134" s="3" t="str">
        <f t="shared" si="9"/>
        <v>S</v>
      </c>
    </row>
    <row r="135" spans="1:10" s="3" customFormat="1" ht="64" hidden="1">
      <c r="B135" s="111" t="s">
        <v>410</v>
      </c>
      <c r="C135" s="107" t="s">
        <v>442</v>
      </c>
      <c r="D135" s="108" t="s">
        <v>85</v>
      </c>
      <c r="E135" s="109" t="s">
        <v>443</v>
      </c>
      <c r="F135" s="143" t="s">
        <v>444</v>
      </c>
      <c r="G135" s="3" t="s">
        <v>170</v>
      </c>
      <c r="H135" s="3">
        <f t="shared" si="8"/>
        <v>2</v>
      </c>
      <c r="I135" s="3" t="s">
        <v>194</v>
      </c>
      <c r="J135" s="3" t="str">
        <f t="shared" si="9"/>
        <v>C</v>
      </c>
    </row>
    <row r="136" spans="1:10" s="3" customFormat="1" ht="36" hidden="1">
      <c r="B136" s="111" t="s">
        <v>410</v>
      </c>
      <c r="C136" s="107" t="s">
        <v>445</v>
      </c>
      <c r="D136" s="108" t="s">
        <v>85</v>
      </c>
      <c r="E136" s="109" t="s">
        <v>446</v>
      </c>
      <c r="F136" s="143" t="s">
        <v>160</v>
      </c>
      <c r="G136" s="3" t="s">
        <v>176</v>
      </c>
      <c r="H136" s="3">
        <f t="shared" si="8"/>
        <v>3</v>
      </c>
      <c r="I136" s="3" t="s">
        <v>289</v>
      </c>
      <c r="J136" s="3" t="str">
        <f t="shared" si="9"/>
        <v>S</v>
      </c>
    </row>
    <row r="137" spans="1:10" s="3" customFormat="1" ht="36" hidden="1">
      <c r="B137" s="111" t="s">
        <v>410</v>
      </c>
      <c r="C137" s="107" t="s">
        <v>447</v>
      </c>
      <c r="D137" s="108" t="s">
        <v>85</v>
      </c>
      <c r="E137" s="109" t="s">
        <v>448</v>
      </c>
      <c r="F137" s="143" t="s">
        <v>160</v>
      </c>
      <c r="G137" s="3" t="s">
        <v>176</v>
      </c>
      <c r="H137" s="3">
        <f t="shared" si="8"/>
        <v>3</v>
      </c>
      <c r="I137" s="3" t="s">
        <v>289</v>
      </c>
      <c r="J137" s="3" t="str">
        <f t="shared" si="9"/>
        <v>S</v>
      </c>
    </row>
    <row r="138" spans="1:10" s="3" customFormat="1" ht="36" hidden="1">
      <c r="B138" s="111" t="s">
        <v>410</v>
      </c>
      <c r="C138" s="107" t="s">
        <v>449</v>
      </c>
      <c r="D138" s="108" t="s">
        <v>85</v>
      </c>
      <c r="E138" s="109" t="s">
        <v>450</v>
      </c>
      <c r="F138" s="143" t="s">
        <v>199</v>
      </c>
      <c r="G138" s="3" t="s">
        <v>170</v>
      </c>
      <c r="H138" s="3">
        <f t="shared" si="8"/>
        <v>2</v>
      </c>
      <c r="I138" s="3" t="s">
        <v>91</v>
      </c>
      <c r="J138" s="3" t="str">
        <f t="shared" si="9"/>
        <v>M</v>
      </c>
    </row>
    <row r="139" spans="1:10" s="3" customFormat="1" ht="48" hidden="1">
      <c r="B139" s="111" t="s">
        <v>410</v>
      </c>
      <c r="C139" s="107" t="s">
        <v>451</v>
      </c>
      <c r="D139" s="108" t="s">
        <v>85</v>
      </c>
      <c r="E139" s="109" t="s">
        <v>452</v>
      </c>
      <c r="F139" s="143" t="s">
        <v>453</v>
      </c>
      <c r="G139" s="3" t="s">
        <v>170</v>
      </c>
      <c r="H139" s="3">
        <f t="shared" si="8"/>
        <v>2</v>
      </c>
      <c r="I139" s="3" t="s">
        <v>194</v>
      </c>
      <c r="J139" s="3" t="str">
        <f t="shared" si="9"/>
        <v>C</v>
      </c>
    </row>
    <row r="140" spans="1:10" s="3" customFormat="1" ht="69.75" hidden="1" customHeight="1">
      <c r="B140" s="111" t="s">
        <v>410</v>
      </c>
      <c r="C140" s="107" t="s">
        <v>454</v>
      </c>
      <c r="D140" s="108" t="s">
        <v>85</v>
      </c>
      <c r="E140" s="109" t="s">
        <v>455</v>
      </c>
      <c r="F140" s="143" t="s">
        <v>426</v>
      </c>
      <c r="G140" s="3" t="s">
        <v>137</v>
      </c>
      <c r="H140" s="3">
        <f t="shared" si="8"/>
        <v>1</v>
      </c>
      <c r="I140" s="143" t="s">
        <v>194</v>
      </c>
      <c r="J140" s="3" t="str">
        <f t="shared" si="9"/>
        <v>C</v>
      </c>
    </row>
    <row r="141" spans="1:10" ht="69.75" hidden="1" customHeight="1">
      <c r="B141" s="111" t="s">
        <v>410</v>
      </c>
      <c r="C141" s="114" t="s">
        <v>456</v>
      </c>
      <c r="D141" s="108" t="s">
        <v>85</v>
      </c>
      <c r="E141" s="115" t="s">
        <v>457</v>
      </c>
      <c r="F141" s="143" t="s">
        <v>453</v>
      </c>
      <c r="G141" s="3" t="s">
        <v>137</v>
      </c>
      <c r="H141" s="3">
        <f t="shared" si="8"/>
        <v>1</v>
      </c>
      <c r="I141" s="3" t="s">
        <v>194</v>
      </c>
      <c r="J141" s="3" t="str">
        <f t="shared" si="9"/>
        <v>C</v>
      </c>
    </row>
    <row r="142" spans="1:10" ht="69.75" hidden="1" customHeight="1">
      <c r="B142" s="111" t="s">
        <v>410</v>
      </c>
      <c r="C142" s="114" t="s">
        <v>458</v>
      </c>
      <c r="D142" s="108" t="s">
        <v>85</v>
      </c>
      <c r="E142" s="115" t="s">
        <v>459</v>
      </c>
      <c r="F142" s="1" t="s">
        <v>160</v>
      </c>
      <c r="G142" s="3" t="s">
        <v>170</v>
      </c>
      <c r="H142" s="3">
        <f t="shared" si="8"/>
        <v>2</v>
      </c>
      <c r="I142" s="3" t="s">
        <v>91</v>
      </c>
      <c r="J142" s="3" t="str">
        <f t="shared" si="9"/>
        <v>M</v>
      </c>
    </row>
    <row r="143" spans="1:10" ht="69.75" hidden="1" customHeight="1">
      <c r="B143" s="111" t="s">
        <v>410</v>
      </c>
      <c r="C143" s="114" t="s">
        <v>460</v>
      </c>
      <c r="D143" s="108" t="s">
        <v>85</v>
      </c>
      <c r="E143" s="115" t="s">
        <v>461</v>
      </c>
      <c r="F143" s="143" t="s">
        <v>429</v>
      </c>
      <c r="G143" s="3" t="s">
        <v>137</v>
      </c>
      <c r="H143" s="3">
        <f t="shared" si="8"/>
        <v>1</v>
      </c>
      <c r="I143" s="143" t="s">
        <v>91</v>
      </c>
      <c r="J143" s="3" t="str">
        <f t="shared" si="9"/>
        <v>M</v>
      </c>
    </row>
    <row r="144" spans="1:10" ht="103.25" hidden="1" customHeight="1">
      <c r="B144" s="111" t="s">
        <v>410</v>
      </c>
      <c r="C144" s="114" t="s">
        <v>462</v>
      </c>
      <c r="D144" s="108" t="s">
        <v>85</v>
      </c>
      <c r="E144" s="115" t="s">
        <v>463</v>
      </c>
      <c r="F144" s="1" t="s">
        <v>464</v>
      </c>
      <c r="G144" s="3" t="s">
        <v>137</v>
      </c>
      <c r="H144" s="3">
        <f t="shared" si="8"/>
        <v>1</v>
      </c>
      <c r="I144" s="3" t="s">
        <v>91</v>
      </c>
      <c r="J144" s="3" t="str">
        <f t="shared" si="9"/>
        <v>M</v>
      </c>
    </row>
    <row r="145" spans="1:10" ht="69.75" hidden="1" customHeight="1">
      <c r="B145" s="111" t="s">
        <v>410</v>
      </c>
      <c r="C145" s="114" t="s">
        <v>465</v>
      </c>
      <c r="D145" s="108" t="s">
        <v>85</v>
      </c>
      <c r="E145" s="115" t="s">
        <v>466</v>
      </c>
      <c r="F145" s="1" t="s">
        <v>160</v>
      </c>
      <c r="G145" s="3" t="s">
        <v>137</v>
      </c>
      <c r="H145" s="3">
        <f t="shared" si="8"/>
        <v>1</v>
      </c>
      <c r="I145" s="3" t="s">
        <v>289</v>
      </c>
      <c r="J145" s="3" t="str">
        <f t="shared" si="9"/>
        <v>S</v>
      </c>
    </row>
    <row r="146" spans="1:10">
      <c r="B146" s="113"/>
      <c r="C146" s="114"/>
      <c r="D146" s="139"/>
      <c r="E146" s="115"/>
    </row>
    <row r="147" spans="1:10">
      <c r="B147" s="113"/>
      <c r="C147" s="114"/>
      <c r="D147" s="139"/>
      <c r="E147" s="115"/>
    </row>
    <row r="148" spans="1:10">
      <c r="B148" s="113"/>
      <c r="C148" s="114"/>
      <c r="D148" s="139"/>
      <c r="E148" s="115"/>
    </row>
    <row r="149" spans="1:10">
      <c r="B149" s="113"/>
      <c r="C149" s="114"/>
      <c r="D149" s="139"/>
      <c r="E149" s="115"/>
    </row>
    <row r="150" spans="1:10">
      <c r="A150" s="253" t="s">
        <v>467</v>
      </c>
      <c r="B150" s="253"/>
      <c r="C150" s="253"/>
      <c r="D150" s="139"/>
      <c r="E150" s="115"/>
    </row>
    <row r="151" spans="1:10">
      <c r="B151" t="s">
        <v>116</v>
      </c>
      <c r="C151" s="114">
        <v>3</v>
      </c>
      <c r="D151" s="139"/>
      <c r="E151" s="115"/>
    </row>
    <row r="152" spans="1:10">
      <c r="B152" t="s">
        <v>255</v>
      </c>
      <c r="C152" s="114">
        <v>3</v>
      </c>
      <c r="D152" s="139"/>
      <c r="E152" s="115"/>
    </row>
    <row r="153" spans="1:10">
      <c r="B153" t="s">
        <v>170</v>
      </c>
      <c r="C153" s="114">
        <v>2</v>
      </c>
      <c r="D153" s="139"/>
      <c r="E153" s="115"/>
    </row>
    <row r="154" spans="1:10">
      <c r="B154" t="s">
        <v>137</v>
      </c>
      <c r="C154" s="114">
        <v>1</v>
      </c>
      <c r="D154" s="139"/>
      <c r="E154" s="115"/>
    </row>
    <row r="155" spans="1:10">
      <c r="B155" t="s">
        <v>111</v>
      </c>
      <c r="C155" s="114">
        <v>1</v>
      </c>
      <c r="D155" s="139"/>
      <c r="E155" s="115"/>
    </row>
    <row r="156" spans="1:10">
      <c r="B156" t="s">
        <v>176</v>
      </c>
      <c r="C156" s="114">
        <v>3</v>
      </c>
      <c r="D156" s="139"/>
      <c r="E156" s="115"/>
    </row>
    <row r="157" spans="1:10">
      <c r="B157" t="s">
        <v>132</v>
      </c>
      <c r="C157" s="114">
        <v>2</v>
      </c>
      <c r="D157" s="139"/>
      <c r="E157" s="115"/>
    </row>
    <row r="158" spans="1:10">
      <c r="B158" s="113"/>
      <c r="C158" s="114"/>
      <c r="D158" s="139"/>
      <c r="E158" s="115"/>
    </row>
    <row r="159" spans="1:10">
      <c r="B159" s="113"/>
      <c r="C159" s="114"/>
      <c r="D159" s="139"/>
      <c r="E159" s="115"/>
    </row>
    <row r="160" spans="1:10">
      <c r="A160" s="253" t="s">
        <v>468</v>
      </c>
      <c r="B160" s="253"/>
      <c r="C160" s="253"/>
      <c r="D160" s="139"/>
      <c r="E160" s="115"/>
    </row>
    <row r="161" spans="2:5">
      <c r="B161" t="s">
        <v>194</v>
      </c>
      <c r="C161" s="114" t="s">
        <v>78</v>
      </c>
      <c r="D161" s="139"/>
      <c r="E161" s="115"/>
    </row>
    <row r="162" spans="2:5">
      <c r="B162" t="s">
        <v>469</v>
      </c>
      <c r="C162" s="114" t="s">
        <v>78</v>
      </c>
      <c r="D162" s="139"/>
      <c r="E162" s="115"/>
    </row>
    <row r="163" spans="2:5">
      <c r="B163" t="s">
        <v>91</v>
      </c>
      <c r="C163" s="114" t="s">
        <v>470</v>
      </c>
      <c r="D163" s="139"/>
      <c r="E163" s="115"/>
    </row>
    <row r="164" spans="2:5">
      <c r="B164" t="s">
        <v>471</v>
      </c>
      <c r="C164" s="114" t="s">
        <v>470</v>
      </c>
      <c r="D164" s="139"/>
      <c r="E164" s="115"/>
    </row>
    <row r="165" spans="2:5">
      <c r="B165" t="s">
        <v>289</v>
      </c>
      <c r="C165" s="114" t="s">
        <v>472</v>
      </c>
      <c r="D165" s="139"/>
      <c r="E165" s="115"/>
    </row>
    <row r="166" spans="2:5">
      <c r="B166" t="s">
        <v>473</v>
      </c>
      <c r="C166" s="114" t="s">
        <v>472</v>
      </c>
      <c r="D166" s="139"/>
      <c r="E166" s="115"/>
    </row>
    <row r="167" spans="2:5">
      <c r="B167" s="208"/>
      <c r="C167" s="209"/>
      <c r="D167" s="210"/>
      <c r="E167" s="211"/>
    </row>
    <row r="168" spans="2:5">
      <c r="B168" s="212"/>
      <c r="C168" s="209"/>
      <c r="D168" s="210"/>
      <c r="E168" s="211"/>
    </row>
    <row r="169" spans="2:5">
      <c r="B169" s="212"/>
      <c r="C169" s="209"/>
      <c r="D169" s="210"/>
      <c r="E169" s="211"/>
    </row>
    <row r="170" spans="2:5">
      <c r="B170" s="212"/>
      <c r="C170" s="209"/>
      <c r="D170" s="210"/>
      <c r="E170" s="211"/>
    </row>
    <row r="171" spans="2:5">
      <c r="B171" s="212"/>
      <c r="C171" s="209"/>
      <c r="D171" s="210"/>
      <c r="E171" s="211"/>
    </row>
    <row r="172" spans="2:5">
      <c r="B172" s="212"/>
      <c r="C172" s="209"/>
      <c r="D172" s="210"/>
      <c r="E172" s="211"/>
    </row>
    <row r="173" spans="2:5">
      <c r="B173" s="212"/>
      <c r="C173" s="209"/>
      <c r="D173" s="210"/>
      <c r="E173" s="211"/>
    </row>
    <row r="174" spans="2:5">
      <c r="B174" s="212"/>
      <c r="C174" s="209"/>
      <c r="D174" s="210"/>
      <c r="E174" s="211"/>
    </row>
    <row r="175" spans="2:5">
      <c r="B175" s="212"/>
      <c r="C175" s="209"/>
      <c r="D175" s="210"/>
      <c r="E175" s="211"/>
    </row>
    <row r="176" spans="2:5">
      <c r="B176" s="212"/>
      <c r="C176" s="209"/>
      <c r="D176" s="210"/>
      <c r="E176" s="211"/>
    </row>
    <row r="177" spans="2:5">
      <c r="B177" s="212"/>
      <c r="C177" s="209"/>
      <c r="D177" s="210"/>
      <c r="E177" s="211"/>
    </row>
    <row r="178" spans="2:5">
      <c r="B178" s="212"/>
      <c r="C178" s="209"/>
      <c r="D178" s="210"/>
      <c r="E178" s="211"/>
    </row>
    <row r="179" spans="2:5">
      <c r="B179" s="212"/>
      <c r="C179" s="209"/>
      <c r="D179" s="210"/>
      <c r="E179" s="211"/>
    </row>
    <row r="180" spans="2:5">
      <c r="B180" s="212"/>
      <c r="C180" s="209"/>
      <c r="D180" s="210"/>
      <c r="E180" s="211"/>
    </row>
    <row r="181" spans="2:5">
      <c r="B181" s="212"/>
      <c r="C181" s="209"/>
      <c r="D181" s="210"/>
      <c r="E181" s="211"/>
    </row>
    <row r="182" spans="2:5">
      <c r="B182" s="212"/>
      <c r="C182" s="209"/>
      <c r="D182" s="210"/>
      <c r="E182" s="211"/>
    </row>
    <row r="183" spans="2:5">
      <c r="B183" s="212"/>
      <c r="C183" s="209"/>
      <c r="D183" s="210"/>
      <c r="E183" s="211"/>
    </row>
    <row r="184" spans="2:5">
      <c r="B184" s="212"/>
      <c r="C184" s="209"/>
      <c r="D184" s="210"/>
      <c r="E184" s="211"/>
    </row>
    <row r="185" spans="2:5">
      <c r="B185" s="212"/>
      <c r="C185" s="209"/>
      <c r="D185" s="210"/>
      <c r="E185" s="211"/>
    </row>
    <row r="186" spans="2:5">
      <c r="B186" s="212"/>
      <c r="C186" s="209"/>
      <c r="D186" s="210"/>
      <c r="E186" s="211"/>
    </row>
    <row r="187" spans="2:5">
      <c r="B187" s="212"/>
      <c r="C187" s="209"/>
      <c r="D187" s="210"/>
      <c r="E187" s="211"/>
    </row>
    <row r="188" spans="2:5">
      <c r="B188" s="212"/>
      <c r="C188" s="209"/>
      <c r="D188" s="210"/>
      <c r="E188" s="211"/>
    </row>
    <row r="189" spans="2:5">
      <c r="B189" s="212"/>
      <c r="C189" s="209"/>
      <c r="D189" s="210"/>
      <c r="E189" s="211"/>
    </row>
    <row r="190" spans="2:5">
      <c r="B190" s="212"/>
      <c r="C190" s="209"/>
      <c r="D190" s="210"/>
      <c r="E190" s="211"/>
    </row>
    <row r="191" spans="2:5">
      <c r="B191" s="212"/>
      <c r="C191" s="209"/>
      <c r="D191" s="210"/>
      <c r="E191" s="211"/>
    </row>
    <row r="192" spans="2:5">
      <c r="B192" s="212"/>
      <c r="C192" s="209"/>
      <c r="D192" s="210"/>
      <c r="E192" s="211"/>
    </row>
    <row r="193" spans="2:5">
      <c r="B193" s="212"/>
      <c r="C193" s="209"/>
      <c r="D193" s="210"/>
      <c r="E193" s="211"/>
    </row>
    <row r="194" spans="2:5">
      <c r="B194" s="212"/>
      <c r="C194" s="209"/>
      <c r="D194" s="210"/>
      <c r="E194" s="211"/>
    </row>
    <row r="195" spans="2:5">
      <c r="B195" s="212"/>
      <c r="C195" s="209"/>
      <c r="D195" s="210"/>
      <c r="E195" s="211"/>
    </row>
    <row r="196" spans="2:5">
      <c r="B196" s="212"/>
      <c r="C196" s="209"/>
      <c r="D196" s="210"/>
      <c r="E196" s="211"/>
    </row>
    <row r="197" spans="2:5">
      <c r="B197" s="212"/>
      <c r="C197" s="209"/>
      <c r="D197" s="210"/>
      <c r="E197" s="211"/>
    </row>
    <row r="198" spans="2:5">
      <c r="B198" s="212"/>
      <c r="C198" s="209"/>
      <c r="D198" s="210"/>
      <c r="E198" s="211"/>
    </row>
    <row r="199" spans="2:5">
      <c r="B199" s="212"/>
      <c r="C199" s="209"/>
      <c r="D199" s="210"/>
      <c r="E199" s="211"/>
    </row>
    <row r="200" spans="2:5">
      <c r="B200" s="212"/>
      <c r="C200" s="209"/>
      <c r="D200" s="210"/>
      <c r="E200" s="211"/>
    </row>
    <row r="201" spans="2:5">
      <c r="B201" s="212"/>
      <c r="C201" s="209"/>
      <c r="D201" s="210"/>
      <c r="E201" s="211"/>
    </row>
  </sheetData>
  <autoFilter ref="B3:E145" xr:uid="{6D45D47C-19C2-4E5F-8C9D-5DBA816A5AE3}"/>
  <sortState xmlns:xlrd2="http://schemas.microsoft.com/office/spreadsheetml/2017/richdata2" ref="B161:C166">
    <sortCondition ref="B161:B166"/>
  </sortState>
  <mergeCells count="6">
    <mergeCell ref="A160:C160"/>
    <mergeCell ref="A150:C150"/>
    <mergeCell ref="I2:J2"/>
    <mergeCell ref="G2:H2"/>
    <mergeCell ref="B2:D2"/>
    <mergeCell ref="F2:F3"/>
  </mergeCells>
  <phoneticPr fontId="34" type="noConversion"/>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2D26F-4827-4D5A-99BC-D2FCCFDA6566}">
  <sheetPr codeName="Feuil32"/>
  <dimension ref="A1:V145"/>
  <sheetViews>
    <sheetView topLeftCell="A120" zoomScaleNormal="100" workbookViewId="0">
      <pane xSplit="3" topLeftCell="D1" activePane="topRight" state="frozenSplit"/>
      <selection activeCell="C24" sqref="C24"/>
      <selection pane="topRight" activeCell="D150" sqref="A150:XFD184"/>
    </sheetView>
  </sheetViews>
  <sheetFormatPr baseColWidth="10" defaultColWidth="8.6640625" defaultRowHeight="15"/>
  <cols>
    <col min="1" max="1" width="2.1640625" customWidth="1"/>
    <col min="2" max="2" width="15.6640625" style="60" customWidth="1"/>
    <col min="3" max="3" width="9.5" style="4" customWidth="1"/>
    <col min="4" max="4" width="8.33203125" style="140" customWidth="1"/>
    <col min="5" max="5" width="39.33203125" style="75" customWidth="1"/>
    <col min="6" max="7" width="4.33203125" customWidth="1"/>
  </cols>
  <sheetData>
    <row r="1" spans="1:22" ht="14.5" customHeight="1">
      <c r="A1" s="179">
        <v>1</v>
      </c>
      <c r="B1" s="98"/>
      <c r="C1" s="98"/>
      <c r="D1" s="98"/>
      <c r="E1" s="135"/>
      <c r="F1" s="257" t="s">
        <v>474</v>
      </c>
      <c r="G1" s="257"/>
      <c r="H1" s="258" t="s">
        <v>475</v>
      </c>
      <c r="I1" s="258"/>
      <c r="J1" s="258"/>
      <c r="K1" s="258"/>
      <c r="L1" s="258"/>
      <c r="M1" s="258"/>
      <c r="N1" s="258"/>
      <c r="O1" s="258"/>
      <c r="P1" s="258"/>
      <c r="Q1" s="258"/>
      <c r="R1" s="258"/>
      <c r="S1" s="258"/>
      <c r="T1" s="258"/>
      <c r="U1" s="258"/>
      <c r="V1" s="258"/>
    </row>
    <row r="2" spans="1:22" ht="14.5" customHeight="1">
      <c r="A2" s="100"/>
      <c r="B2" s="256" t="b">
        <v>0</v>
      </c>
      <c r="C2" s="256"/>
      <c r="D2" s="256"/>
      <c r="E2" s="135"/>
      <c r="F2" s="257"/>
      <c r="G2" s="257"/>
      <c r="H2" s="258"/>
      <c r="I2" s="258"/>
      <c r="J2" s="258"/>
      <c r="K2" s="258"/>
      <c r="L2" s="258"/>
      <c r="M2" s="258"/>
      <c r="N2" s="258"/>
      <c r="O2" s="258"/>
      <c r="P2" s="258"/>
      <c r="Q2" s="258"/>
      <c r="R2" s="258"/>
      <c r="S2" s="258"/>
      <c r="T2" s="258"/>
      <c r="U2" s="258"/>
      <c r="V2" s="258"/>
    </row>
    <row r="3" spans="1:22" s="60" customFormat="1" ht="38.5" customHeight="1">
      <c r="A3" s="101"/>
      <c r="B3" s="104" t="str">
        <f>Criteres!B3</f>
        <v>Thématiques</v>
      </c>
      <c r="C3" s="105" t="s">
        <v>71</v>
      </c>
      <c r="D3" s="105" t="s">
        <v>103</v>
      </c>
      <c r="E3" s="105" t="s">
        <v>104</v>
      </c>
      <c r="F3" s="161">
        <v>1</v>
      </c>
      <c r="G3" s="161">
        <v>2</v>
      </c>
      <c r="H3" s="258"/>
      <c r="I3" s="258"/>
      <c r="J3" s="258"/>
      <c r="K3" s="258"/>
      <c r="L3" s="258"/>
      <c r="M3" s="258"/>
      <c r="N3" s="258"/>
      <c r="O3" s="258"/>
      <c r="P3" s="258"/>
      <c r="Q3" s="258"/>
      <c r="R3" s="258"/>
      <c r="S3" s="258"/>
      <c r="T3" s="258"/>
      <c r="U3" s="258"/>
      <c r="V3" s="258"/>
    </row>
    <row r="4" spans="1:22" s="3" customFormat="1" ht="45" customHeight="1">
      <c r="A4" s="76"/>
      <c r="B4" s="106" t="str">
        <f>Criteres!B4</f>
        <v>Images</v>
      </c>
      <c r="C4" s="107" t="s">
        <v>108</v>
      </c>
      <c r="D4" s="108" t="s">
        <v>83</v>
      </c>
      <c r="E4" s="109" t="s">
        <v>109</v>
      </c>
      <c r="F4" s="102"/>
      <c r="G4" s="102"/>
      <c r="H4" s="162"/>
      <c r="I4" s="162"/>
      <c r="J4" s="162"/>
      <c r="K4" s="162"/>
      <c r="L4" s="162"/>
      <c r="M4" s="162"/>
      <c r="N4" s="162"/>
      <c r="O4" s="162"/>
      <c r="P4" s="162"/>
      <c r="Q4" s="162"/>
      <c r="R4" s="162"/>
      <c r="S4" s="162"/>
      <c r="T4" s="162"/>
      <c r="U4" s="162"/>
      <c r="V4" s="162"/>
    </row>
    <row r="5" spans="1:22" s="3" customFormat="1" ht="45" customHeight="1">
      <c r="A5" s="76"/>
      <c r="B5" s="106" t="str">
        <f>Criteres!B5</f>
        <v>Images</v>
      </c>
      <c r="C5" s="107" t="s">
        <v>113</v>
      </c>
      <c r="D5" s="108" t="s">
        <v>83</v>
      </c>
      <c r="E5" s="109" t="s">
        <v>114</v>
      </c>
      <c r="F5" s="102"/>
      <c r="G5" s="102"/>
    </row>
    <row r="6" spans="1:22" s="3" customFormat="1" ht="45" customHeight="1">
      <c r="A6" s="76"/>
      <c r="B6" s="106" t="str">
        <f>Criteres!B6</f>
        <v>Images</v>
      </c>
      <c r="C6" s="107" t="s">
        <v>117</v>
      </c>
      <c r="D6" s="108" t="s">
        <v>83</v>
      </c>
      <c r="E6" s="109" t="s">
        <v>118</v>
      </c>
      <c r="F6" s="102"/>
      <c r="G6" s="102"/>
    </row>
    <row r="7" spans="1:22" s="3" customFormat="1" ht="45" customHeight="1">
      <c r="A7" s="76"/>
      <c r="B7" s="106" t="str">
        <f>Criteres!B7</f>
        <v>Images</v>
      </c>
      <c r="C7" s="107" t="s">
        <v>119</v>
      </c>
      <c r="D7" s="108" t="s">
        <v>83</v>
      </c>
      <c r="E7" s="109" t="s">
        <v>120</v>
      </c>
      <c r="F7" s="102"/>
      <c r="G7" s="102"/>
    </row>
    <row r="8" spans="1:22" s="3" customFormat="1" ht="45" customHeight="1">
      <c r="A8" s="76"/>
      <c r="B8" s="106" t="str">
        <f>Criteres!B8</f>
        <v>Images</v>
      </c>
      <c r="C8" s="107" t="s">
        <v>123</v>
      </c>
      <c r="D8" s="108" t="s">
        <v>83</v>
      </c>
      <c r="E8" s="109" t="s">
        <v>124</v>
      </c>
      <c r="F8" s="102"/>
      <c r="G8" s="102"/>
    </row>
    <row r="9" spans="1:22" s="3" customFormat="1" ht="45" customHeight="1">
      <c r="A9" s="76"/>
      <c r="B9" s="106" t="str">
        <f>Criteres!B9</f>
        <v>Images</v>
      </c>
      <c r="C9" s="107" t="s">
        <v>126</v>
      </c>
      <c r="D9" s="108" t="s">
        <v>83</v>
      </c>
      <c r="E9" s="137" t="s">
        <v>127</v>
      </c>
      <c r="F9" s="102"/>
      <c r="G9" s="102"/>
    </row>
    <row r="10" spans="1:22" s="3" customFormat="1" ht="45" customHeight="1">
      <c r="A10" s="76"/>
      <c r="B10" s="106" t="str">
        <f>Criteres!B10</f>
        <v>Images</v>
      </c>
      <c r="C10" s="107" t="s">
        <v>128</v>
      </c>
      <c r="D10" s="108" t="s">
        <v>83</v>
      </c>
      <c r="E10" s="137" t="s">
        <v>129</v>
      </c>
      <c r="F10" s="102"/>
      <c r="G10" s="102"/>
    </row>
    <row r="11" spans="1:22" s="3" customFormat="1" ht="45" customHeight="1">
      <c r="A11" s="76"/>
      <c r="B11" s="106" t="str">
        <f>Criteres!B11</f>
        <v>Images</v>
      </c>
      <c r="C11" s="107" t="s">
        <v>130</v>
      </c>
      <c r="D11" s="108" t="s">
        <v>7</v>
      </c>
      <c r="E11" s="137" t="s">
        <v>131</v>
      </c>
      <c r="F11" s="102"/>
      <c r="G11" s="102"/>
    </row>
    <row r="12" spans="1:22" s="3" customFormat="1" ht="45" customHeight="1">
      <c r="A12" s="76"/>
      <c r="B12" s="106" t="str">
        <f>Criteres!B12</f>
        <v>Images</v>
      </c>
      <c r="C12" s="107" t="s">
        <v>134</v>
      </c>
      <c r="D12" s="108" t="s">
        <v>83</v>
      </c>
      <c r="E12" s="137" t="s">
        <v>135</v>
      </c>
      <c r="F12" s="102"/>
      <c r="G12" s="102"/>
    </row>
    <row r="13" spans="1:22" s="3" customFormat="1" ht="45" customHeight="1">
      <c r="A13" s="76"/>
      <c r="B13" s="106" t="str">
        <f>Criteres!B13</f>
        <v>Images</v>
      </c>
      <c r="C13" s="107" t="s">
        <v>138</v>
      </c>
      <c r="D13" s="108" t="s">
        <v>85</v>
      </c>
      <c r="E13" s="109" t="s">
        <v>139</v>
      </c>
      <c r="F13" s="102"/>
      <c r="G13" s="102"/>
    </row>
    <row r="14" spans="1:22" s="3" customFormat="1" ht="45" customHeight="1">
      <c r="A14" s="76"/>
      <c r="B14" s="106" t="str">
        <f>Criteres!B14</f>
        <v>Cadres</v>
      </c>
      <c r="C14" s="107" t="s">
        <v>141</v>
      </c>
      <c r="D14" s="108" t="s">
        <v>83</v>
      </c>
      <c r="E14" s="137" t="s">
        <v>142</v>
      </c>
      <c r="F14" s="102"/>
      <c r="G14" s="102"/>
    </row>
    <row r="15" spans="1:22" s="3" customFormat="1" ht="45" customHeight="1">
      <c r="A15" s="76"/>
      <c r="B15" s="106" t="str">
        <f>Criteres!B15</f>
        <v>Cadres</v>
      </c>
      <c r="C15" s="107" t="s">
        <v>143</v>
      </c>
      <c r="D15" s="108" t="s">
        <v>83</v>
      </c>
      <c r="E15" s="137" t="s">
        <v>144</v>
      </c>
      <c r="F15" s="102"/>
      <c r="G15" s="102"/>
    </row>
    <row r="16" spans="1:22" s="3" customFormat="1" ht="45" customHeight="1">
      <c r="A16" s="76"/>
      <c r="B16" s="106" t="str">
        <f>Criteres!B16</f>
        <v>Couleurs</v>
      </c>
      <c r="C16" s="107" t="s">
        <v>146</v>
      </c>
      <c r="D16" s="108" t="s">
        <v>83</v>
      </c>
      <c r="E16" s="137" t="s">
        <v>147</v>
      </c>
      <c r="F16" s="102"/>
      <c r="G16" s="102"/>
    </row>
    <row r="17" spans="1:7" s="3" customFormat="1" ht="45" customHeight="1">
      <c r="A17" s="76"/>
      <c r="B17" s="106" t="str">
        <f>Criteres!B17</f>
        <v>Couleurs</v>
      </c>
      <c r="C17" s="107" t="s">
        <v>149</v>
      </c>
      <c r="D17" s="108" t="s">
        <v>7</v>
      </c>
      <c r="E17" s="137" t="s">
        <v>150</v>
      </c>
      <c r="F17" s="102"/>
      <c r="G17" s="102"/>
    </row>
    <row r="18" spans="1:7" s="3" customFormat="1" ht="45" customHeight="1">
      <c r="A18" s="76"/>
      <c r="B18" s="106" t="str">
        <f>Criteres!B18</f>
        <v>Couleurs</v>
      </c>
      <c r="C18" s="107" t="s">
        <v>152</v>
      </c>
      <c r="D18" s="108" t="s">
        <v>7</v>
      </c>
      <c r="E18" s="137" t="s">
        <v>153</v>
      </c>
      <c r="F18" s="102"/>
      <c r="G18" s="102"/>
    </row>
    <row r="19" spans="1:7" s="3" customFormat="1" ht="45" customHeight="1">
      <c r="A19" s="76"/>
      <c r="B19" s="106" t="str">
        <f>Criteres!B19</f>
        <v>Couleurs</v>
      </c>
      <c r="C19" s="107" t="s">
        <v>155</v>
      </c>
      <c r="D19" s="108" t="s">
        <v>85</v>
      </c>
      <c r="E19" s="109" t="s">
        <v>156</v>
      </c>
      <c r="F19" s="102"/>
      <c r="G19" s="102"/>
    </row>
    <row r="20" spans="1:7" s="3" customFormat="1" ht="45" customHeight="1">
      <c r="A20" s="76"/>
      <c r="B20" s="106" t="str">
        <f>Criteres!B20</f>
        <v>Multimédia</v>
      </c>
      <c r="C20" s="107" t="s">
        <v>158</v>
      </c>
      <c r="D20" s="108" t="s">
        <v>83</v>
      </c>
      <c r="E20" s="137" t="s">
        <v>159</v>
      </c>
      <c r="F20" s="102"/>
      <c r="G20" s="102"/>
    </row>
    <row r="21" spans="1:7" s="3" customFormat="1" ht="45" customHeight="1">
      <c r="A21" s="76"/>
      <c r="B21" s="106" t="str">
        <f>Criteres!B21</f>
        <v>Multimédia</v>
      </c>
      <c r="C21" s="107" t="s">
        <v>161</v>
      </c>
      <c r="D21" s="108" t="s">
        <v>83</v>
      </c>
      <c r="E21" s="137" t="s">
        <v>162</v>
      </c>
      <c r="F21" s="102"/>
      <c r="G21" s="102"/>
    </row>
    <row r="22" spans="1:7" s="3" customFormat="1" ht="45" customHeight="1">
      <c r="A22" s="76"/>
      <c r="B22" s="106" t="str">
        <f>Criteres!B22</f>
        <v>Multimédia</v>
      </c>
      <c r="C22" s="107" t="s">
        <v>163</v>
      </c>
      <c r="D22" s="108" t="s">
        <v>83</v>
      </c>
      <c r="E22" s="137" t="s">
        <v>164</v>
      </c>
      <c r="F22" s="102"/>
      <c r="G22" s="102"/>
    </row>
    <row r="23" spans="1:7" s="3" customFormat="1" ht="45" customHeight="1">
      <c r="A23" s="76"/>
      <c r="B23" s="106" t="str">
        <f>Criteres!B23</f>
        <v>Multimédia</v>
      </c>
      <c r="C23" s="107" t="s">
        <v>166</v>
      </c>
      <c r="D23" s="108" t="s">
        <v>83</v>
      </c>
      <c r="E23" s="137" t="s">
        <v>167</v>
      </c>
      <c r="F23" s="102"/>
      <c r="G23" s="102"/>
    </row>
    <row r="24" spans="1:7" s="3" customFormat="1" ht="45" customHeight="1">
      <c r="A24" s="76"/>
      <c r="B24" s="106" t="str">
        <f>Criteres!B24</f>
        <v>Multimédia</v>
      </c>
      <c r="C24" s="107" t="s">
        <v>168</v>
      </c>
      <c r="D24" s="108" t="s">
        <v>7</v>
      </c>
      <c r="E24" s="137" t="s">
        <v>169</v>
      </c>
      <c r="F24" s="102"/>
      <c r="G24" s="102"/>
    </row>
    <row r="25" spans="1:7" s="3" customFormat="1" ht="45" customHeight="1">
      <c r="A25" s="76"/>
      <c r="B25" s="106" t="str">
        <f>Criteres!B25</f>
        <v>Multimédia</v>
      </c>
      <c r="C25" s="107" t="s">
        <v>172</v>
      </c>
      <c r="D25" s="108" t="s">
        <v>7</v>
      </c>
      <c r="E25" s="137" t="s">
        <v>173</v>
      </c>
      <c r="F25" s="102"/>
      <c r="G25" s="102"/>
    </row>
    <row r="26" spans="1:7" s="3" customFormat="1" ht="45" customHeight="1">
      <c r="A26" s="76"/>
      <c r="B26" s="106" t="str">
        <f>Criteres!B26</f>
        <v>Multimédia</v>
      </c>
      <c r="C26" s="107" t="s">
        <v>174</v>
      </c>
      <c r="D26" s="108" t="s">
        <v>83</v>
      </c>
      <c r="E26" s="137" t="s">
        <v>175</v>
      </c>
      <c r="F26" s="102"/>
      <c r="G26" s="102"/>
    </row>
    <row r="27" spans="1:7" s="3" customFormat="1" ht="45" customHeight="1">
      <c r="A27" s="76"/>
      <c r="B27" s="106" t="str">
        <f>Criteres!B27</f>
        <v>Multimédia</v>
      </c>
      <c r="C27" s="107" t="s">
        <v>177</v>
      </c>
      <c r="D27" s="108" t="s">
        <v>83</v>
      </c>
      <c r="E27" s="137" t="s">
        <v>178</v>
      </c>
      <c r="F27" s="102"/>
      <c r="G27" s="102"/>
    </row>
    <row r="28" spans="1:7" s="3" customFormat="1" ht="45" customHeight="1">
      <c r="A28" s="76"/>
      <c r="B28" s="106" t="str">
        <f>Criteres!B28</f>
        <v>Multimédia</v>
      </c>
      <c r="C28" s="107" t="s">
        <v>180</v>
      </c>
      <c r="D28" s="108" t="s">
        <v>83</v>
      </c>
      <c r="E28" s="137" t="s">
        <v>181</v>
      </c>
      <c r="F28" s="102"/>
      <c r="G28" s="102"/>
    </row>
    <row r="29" spans="1:7" s="3" customFormat="1" ht="45" customHeight="1">
      <c r="A29" s="76"/>
      <c r="B29" s="106" t="str">
        <f>Criteres!B29</f>
        <v>Multimédia</v>
      </c>
      <c r="C29" s="107" t="s">
        <v>182</v>
      </c>
      <c r="D29" s="108" t="s">
        <v>83</v>
      </c>
      <c r="E29" s="137" t="s">
        <v>183</v>
      </c>
      <c r="F29" s="102"/>
      <c r="G29" s="102"/>
    </row>
    <row r="30" spans="1:7" s="3" customFormat="1" ht="45" customHeight="1">
      <c r="A30" s="76"/>
      <c r="B30" s="106" t="str">
        <f>Criteres!B30</f>
        <v>Multimédia</v>
      </c>
      <c r="C30" s="107" t="s">
        <v>185</v>
      </c>
      <c r="D30" s="108" t="s">
        <v>83</v>
      </c>
      <c r="E30" s="137" t="s">
        <v>186</v>
      </c>
      <c r="F30" s="102"/>
      <c r="G30" s="102"/>
    </row>
    <row r="31" spans="1:7" s="3" customFormat="1" ht="45" customHeight="1">
      <c r="A31" s="76"/>
      <c r="B31" s="106" t="str">
        <f>Criteres!B31</f>
        <v>Multimédia</v>
      </c>
      <c r="C31" s="107" t="s">
        <v>187</v>
      </c>
      <c r="D31" s="108" t="s">
        <v>83</v>
      </c>
      <c r="E31" s="137" t="s">
        <v>188</v>
      </c>
      <c r="F31" s="102"/>
      <c r="G31" s="102"/>
    </row>
    <row r="32" spans="1:7" s="3" customFormat="1" ht="45" customHeight="1">
      <c r="A32" s="76"/>
      <c r="B32" s="106" t="str">
        <f>Criteres!B32</f>
        <v>Multimédia</v>
      </c>
      <c r="C32" s="107" t="s">
        <v>189</v>
      </c>
      <c r="D32" s="108" t="s">
        <v>83</v>
      </c>
      <c r="E32" s="137" t="s">
        <v>190</v>
      </c>
      <c r="F32" s="102"/>
      <c r="G32" s="102"/>
    </row>
    <row r="33" spans="1:7" s="3" customFormat="1" ht="45" customHeight="1">
      <c r="A33" s="99"/>
      <c r="B33" s="106" t="str">
        <f>Criteres!B33</f>
        <v>Multimédia</v>
      </c>
      <c r="C33" s="107" t="s">
        <v>191</v>
      </c>
      <c r="D33" s="108" t="s">
        <v>85</v>
      </c>
      <c r="E33" s="109" t="s">
        <v>192</v>
      </c>
      <c r="F33" s="102"/>
      <c r="G33" s="102"/>
    </row>
    <row r="34" spans="1:7" s="3" customFormat="1" ht="45" customHeight="1">
      <c r="A34" s="99"/>
      <c r="B34" s="106" t="str">
        <f>Criteres!B34</f>
        <v>Multimédia</v>
      </c>
      <c r="C34" s="107" t="s">
        <v>195</v>
      </c>
      <c r="D34" s="108" t="s">
        <v>85</v>
      </c>
      <c r="E34" s="109" t="s">
        <v>196</v>
      </c>
      <c r="F34" s="102"/>
      <c r="G34" s="102"/>
    </row>
    <row r="35" spans="1:7" s="3" customFormat="1" ht="45" customHeight="1">
      <c r="A35" s="99"/>
      <c r="B35" s="106" t="str">
        <f>Criteres!B35</f>
        <v>Multimédia</v>
      </c>
      <c r="C35" s="107" t="s">
        <v>197</v>
      </c>
      <c r="D35" s="108" t="s">
        <v>85</v>
      </c>
      <c r="E35" s="109" t="s">
        <v>198</v>
      </c>
      <c r="F35" s="102"/>
      <c r="G35" s="102"/>
    </row>
    <row r="36" spans="1:7" s="3" customFormat="1" ht="45" customHeight="1">
      <c r="A36" s="99"/>
      <c r="B36" s="106" t="str">
        <f>Criteres!B36</f>
        <v>Multimédia</v>
      </c>
      <c r="C36" s="107" t="s">
        <v>200</v>
      </c>
      <c r="D36" s="108" t="s">
        <v>85</v>
      </c>
      <c r="E36" s="109" t="s">
        <v>201</v>
      </c>
      <c r="F36" s="102"/>
      <c r="G36" s="102"/>
    </row>
    <row r="37" spans="1:7" s="3" customFormat="1" ht="45" customHeight="1">
      <c r="A37" s="99"/>
      <c r="B37" s="106" t="str">
        <f>Criteres!B37</f>
        <v>Multimédia</v>
      </c>
      <c r="C37" s="107" t="s">
        <v>202</v>
      </c>
      <c r="D37" s="108" t="s">
        <v>85</v>
      </c>
      <c r="E37" s="109" t="s">
        <v>203</v>
      </c>
      <c r="F37" s="102"/>
      <c r="G37" s="102"/>
    </row>
    <row r="38" spans="1:7" s="3" customFormat="1" ht="45" customHeight="1">
      <c r="A38" s="99"/>
      <c r="B38" s="106" t="str">
        <f>Criteres!B38</f>
        <v>Multimédia</v>
      </c>
      <c r="C38" s="107" t="s">
        <v>204</v>
      </c>
      <c r="D38" s="108" t="s">
        <v>85</v>
      </c>
      <c r="E38" s="109" t="s">
        <v>205</v>
      </c>
      <c r="F38" s="102"/>
      <c r="G38" s="102"/>
    </row>
    <row r="39" spans="1:7" s="3" customFormat="1" ht="45" customHeight="1">
      <c r="A39" s="99"/>
      <c r="B39" s="106" t="str">
        <f>Criteres!B39</f>
        <v>Multimédia</v>
      </c>
      <c r="C39" s="107" t="s">
        <v>206</v>
      </c>
      <c r="D39" s="108" t="s">
        <v>85</v>
      </c>
      <c r="E39" s="109" t="s">
        <v>207</v>
      </c>
      <c r="F39" s="102"/>
      <c r="G39" s="102"/>
    </row>
    <row r="40" spans="1:7" s="3" customFormat="1" ht="45" customHeight="1">
      <c r="A40" s="76"/>
      <c r="B40" s="106" t="str">
        <f>Criteres!B40</f>
        <v>Tableaux</v>
      </c>
      <c r="C40" s="107" t="s">
        <v>210</v>
      </c>
      <c r="D40" s="108" t="s">
        <v>83</v>
      </c>
      <c r="E40" s="137" t="s">
        <v>211</v>
      </c>
      <c r="F40" s="102"/>
      <c r="G40" s="102"/>
    </row>
    <row r="41" spans="1:7" s="3" customFormat="1" ht="45" customHeight="1">
      <c r="A41" s="76"/>
      <c r="B41" s="106" t="str">
        <f>Criteres!B41</f>
        <v>Tableaux</v>
      </c>
      <c r="C41" s="107" t="s">
        <v>213</v>
      </c>
      <c r="D41" s="108" t="s">
        <v>83</v>
      </c>
      <c r="E41" s="137" t="s">
        <v>214</v>
      </c>
      <c r="F41" s="102"/>
      <c r="G41" s="102"/>
    </row>
    <row r="42" spans="1:7" s="3" customFormat="1" ht="45" customHeight="1">
      <c r="A42" s="76"/>
      <c r="B42" s="106" t="str">
        <f>Criteres!B42</f>
        <v>Tableaux</v>
      </c>
      <c r="C42" s="107" t="s">
        <v>215</v>
      </c>
      <c r="D42" s="108" t="s">
        <v>83</v>
      </c>
      <c r="E42" s="137" t="s">
        <v>216</v>
      </c>
      <c r="F42" s="102"/>
      <c r="G42" s="102"/>
    </row>
    <row r="43" spans="1:7" s="3" customFormat="1" ht="45" customHeight="1">
      <c r="A43" s="76"/>
      <c r="B43" s="106" t="str">
        <f>Criteres!B43</f>
        <v>Tableaux</v>
      </c>
      <c r="C43" s="107" t="s">
        <v>217</v>
      </c>
      <c r="D43" s="108" t="s">
        <v>83</v>
      </c>
      <c r="E43" s="109" t="s">
        <v>218</v>
      </c>
      <c r="F43" s="102"/>
      <c r="G43" s="102"/>
    </row>
    <row r="44" spans="1:7" s="3" customFormat="1" ht="45" customHeight="1">
      <c r="A44" s="76"/>
      <c r="B44" s="106" t="str">
        <f>Criteres!B44</f>
        <v>Tableaux</v>
      </c>
      <c r="C44" s="107" t="s">
        <v>220</v>
      </c>
      <c r="D44" s="108" t="s">
        <v>83</v>
      </c>
      <c r="E44" s="137" t="s">
        <v>221</v>
      </c>
      <c r="F44" s="102"/>
      <c r="G44" s="102"/>
    </row>
    <row r="45" spans="1:7" s="3" customFormat="1" ht="45" customHeight="1">
      <c r="A45" s="76"/>
      <c r="B45" s="106" t="str">
        <f>Criteres!B45</f>
        <v>Tableaux</v>
      </c>
      <c r="C45" s="107" t="s">
        <v>222</v>
      </c>
      <c r="D45" s="108" t="s">
        <v>83</v>
      </c>
      <c r="E45" s="137" t="s">
        <v>223</v>
      </c>
      <c r="F45" s="102"/>
      <c r="G45" s="102"/>
    </row>
    <row r="46" spans="1:7" s="3" customFormat="1" ht="45" customHeight="1">
      <c r="A46" s="76"/>
      <c r="B46" s="106" t="str">
        <f>Criteres!B46</f>
        <v>Tableaux</v>
      </c>
      <c r="C46" s="107" t="s">
        <v>224</v>
      </c>
      <c r="D46" s="108" t="s">
        <v>83</v>
      </c>
      <c r="E46" s="137" t="s">
        <v>225</v>
      </c>
      <c r="F46" s="102"/>
      <c r="G46" s="102"/>
    </row>
    <row r="47" spans="1:7" s="3" customFormat="1" ht="45" customHeight="1">
      <c r="A47" s="76"/>
      <c r="B47" s="106" t="str">
        <f>Criteres!B47</f>
        <v>Tableaux</v>
      </c>
      <c r="C47" s="107" t="s">
        <v>226</v>
      </c>
      <c r="D47" s="108" t="s">
        <v>83</v>
      </c>
      <c r="E47" s="137" t="s">
        <v>227</v>
      </c>
      <c r="F47" s="102"/>
      <c r="G47" s="102"/>
    </row>
    <row r="48" spans="1:7" s="3" customFormat="1" ht="45" customHeight="1">
      <c r="A48" s="76"/>
      <c r="B48" s="106" t="str">
        <f>Criteres!B48</f>
        <v>Liens</v>
      </c>
      <c r="C48" s="107" t="s">
        <v>229</v>
      </c>
      <c r="D48" s="108" t="s">
        <v>83</v>
      </c>
      <c r="E48" s="109" t="s">
        <v>230</v>
      </c>
      <c r="F48" s="102"/>
      <c r="G48" s="102"/>
    </row>
    <row r="49" spans="1:7" s="3" customFormat="1" ht="45" customHeight="1">
      <c r="A49" s="76"/>
      <c r="B49" s="106" t="str">
        <f>Criteres!B49</f>
        <v>Liens</v>
      </c>
      <c r="C49" s="107" t="s">
        <v>231</v>
      </c>
      <c r="D49" s="108" t="s">
        <v>83</v>
      </c>
      <c r="E49" s="137" t="s">
        <v>232</v>
      </c>
      <c r="F49" s="102"/>
      <c r="G49" s="102"/>
    </row>
    <row r="50" spans="1:7" s="3" customFormat="1" ht="45" customHeight="1">
      <c r="A50" s="76"/>
      <c r="B50" s="106" t="str">
        <f>Criteres!B50</f>
        <v>Liens</v>
      </c>
      <c r="C50" s="107" t="s">
        <v>233</v>
      </c>
      <c r="D50" s="108" t="s">
        <v>85</v>
      </c>
      <c r="E50" s="109" t="s">
        <v>234</v>
      </c>
      <c r="F50" s="102"/>
      <c r="G50" s="102"/>
    </row>
    <row r="51" spans="1:7" s="3" customFormat="1" ht="45" customHeight="1">
      <c r="A51" s="76"/>
      <c r="B51" s="106" t="str">
        <f>Criteres!B51</f>
        <v>Script</v>
      </c>
      <c r="C51" s="107" t="s">
        <v>236</v>
      </c>
      <c r="D51" s="108" t="s">
        <v>83</v>
      </c>
      <c r="E51" s="137" t="s">
        <v>237</v>
      </c>
      <c r="F51" s="102"/>
      <c r="G51" s="102"/>
    </row>
    <row r="52" spans="1:7" s="3" customFormat="1" ht="45" customHeight="1">
      <c r="A52" s="76"/>
      <c r="B52" s="106" t="str">
        <f>Criteres!B52</f>
        <v>Script</v>
      </c>
      <c r="C52" s="107" t="s">
        <v>240</v>
      </c>
      <c r="D52" s="108" t="s">
        <v>83</v>
      </c>
      <c r="E52" s="137" t="s">
        <v>241</v>
      </c>
      <c r="F52" s="102"/>
      <c r="G52" s="102"/>
    </row>
    <row r="53" spans="1:7" s="3" customFormat="1" ht="45" customHeight="1">
      <c r="A53" s="76"/>
      <c r="B53" s="106" t="str">
        <f>Criteres!B53</f>
        <v>Script</v>
      </c>
      <c r="C53" s="107" t="s">
        <v>242</v>
      </c>
      <c r="D53" s="108" t="s">
        <v>83</v>
      </c>
      <c r="E53" s="137" t="s">
        <v>243</v>
      </c>
      <c r="F53" s="102"/>
      <c r="G53" s="102"/>
    </row>
    <row r="54" spans="1:7" s="3" customFormat="1" ht="45" customHeight="1">
      <c r="A54" s="76"/>
      <c r="B54" s="106" t="str">
        <f>Criteres!B54</f>
        <v>Script</v>
      </c>
      <c r="C54" s="107" t="s">
        <v>244</v>
      </c>
      <c r="D54" s="108" t="s">
        <v>83</v>
      </c>
      <c r="E54" s="137" t="s">
        <v>245</v>
      </c>
      <c r="F54" s="102"/>
      <c r="G54" s="102"/>
    </row>
    <row r="55" spans="1:7" s="3" customFormat="1" ht="45" customHeight="1">
      <c r="A55" s="76"/>
      <c r="B55" s="106" t="str">
        <f>Criteres!B55</f>
        <v>Script</v>
      </c>
      <c r="C55" s="107" t="s">
        <v>247</v>
      </c>
      <c r="D55" s="108" t="s">
        <v>7</v>
      </c>
      <c r="E55" s="109" t="s">
        <v>248</v>
      </c>
      <c r="F55" s="102"/>
      <c r="G55" s="102"/>
    </row>
    <row r="56" spans="1:7" s="3" customFormat="1" ht="45" customHeight="1">
      <c r="A56" s="76"/>
      <c r="B56" s="106" t="str">
        <f>Criteres!B56</f>
        <v>Script</v>
      </c>
      <c r="C56" s="107" t="s">
        <v>250</v>
      </c>
      <c r="D56" s="108" t="s">
        <v>85</v>
      </c>
      <c r="E56" s="109" t="s">
        <v>251</v>
      </c>
      <c r="F56" s="102"/>
      <c r="G56" s="102"/>
    </row>
    <row r="57" spans="1:7" s="3" customFormat="1" ht="45" customHeight="1">
      <c r="A57" s="76"/>
      <c r="B57" s="106" t="str">
        <f>Criteres!B57</f>
        <v>Éléments obligatoires</v>
      </c>
      <c r="C57" s="107" t="s">
        <v>253</v>
      </c>
      <c r="D57" s="108" t="s">
        <v>83</v>
      </c>
      <c r="E57" s="137" t="s">
        <v>254</v>
      </c>
      <c r="F57" s="102"/>
      <c r="G57" s="102"/>
    </row>
    <row r="58" spans="1:7" s="3" customFormat="1" ht="45" customHeight="1">
      <c r="A58" s="76"/>
      <c r="B58" s="106" t="str">
        <f>Criteres!B58</f>
        <v>Éléments obligatoires</v>
      </c>
      <c r="C58" s="107" t="s">
        <v>256</v>
      </c>
      <c r="D58" s="108" t="s">
        <v>83</v>
      </c>
      <c r="E58" s="137" t="s">
        <v>257</v>
      </c>
      <c r="F58" s="102"/>
      <c r="G58" s="102"/>
    </row>
    <row r="59" spans="1:7" s="3" customFormat="1" ht="45" customHeight="1">
      <c r="A59" s="76"/>
      <c r="B59" s="106" t="str">
        <f>Criteres!B59</f>
        <v>Éléments obligatoires</v>
      </c>
      <c r="C59" s="107" t="s">
        <v>258</v>
      </c>
      <c r="D59" s="108" t="s">
        <v>83</v>
      </c>
      <c r="E59" s="137" t="s">
        <v>259</v>
      </c>
      <c r="F59" s="102"/>
      <c r="G59" s="102"/>
    </row>
    <row r="60" spans="1:7" s="3" customFormat="1" ht="45" customHeight="1">
      <c r="A60" s="76"/>
      <c r="B60" s="106" t="str">
        <f>Criteres!B60</f>
        <v>Éléments obligatoires</v>
      </c>
      <c r="C60" s="107" t="s">
        <v>261</v>
      </c>
      <c r="D60" s="108" t="s">
        <v>83</v>
      </c>
      <c r="E60" s="137" t="s">
        <v>262</v>
      </c>
      <c r="F60" s="102"/>
      <c r="G60" s="102"/>
    </row>
    <row r="61" spans="1:7" s="3" customFormat="1" ht="45" customHeight="1">
      <c r="A61" s="76"/>
      <c r="B61" s="106" t="str">
        <f>Criteres!B61</f>
        <v>Éléments obligatoires</v>
      </c>
      <c r="C61" s="107" t="s">
        <v>263</v>
      </c>
      <c r="D61" s="108" t="s">
        <v>83</v>
      </c>
      <c r="E61" s="137" t="s">
        <v>264</v>
      </c>
      <c r="F61" s="102"/>
      <c r="G61" s="102"/>
    </row>
    <row r="62" spans="1:7" s="3" customFormat="1" ht="45" customHeight="1">
      <c r="A62" s="76"/>
      <c r="B62" s="106" t="str">
        <f>Criteres!B62</f>
        <v>Éléments obligatoires</v>
      </c>
      <c r="C62" s="107" t="s">
        <v>266</v>
      </c>
      <c r="D62" s="108" t="s">
        <v>83</v>
      </c>
      <c r="E62" s="137" t="s">
        <v>267</v>
      </c>
      <c r="F62" s="102"/>
      <c r="G62" s="102"/>
    </row>
    <row r="63" spans="1:7" s="3" customFormat="1" ht="45" customHeight="1">
      <c r="A63" s="76"/>
      <c r="B63" s="106" t="str">
        <f>Criteres!B63</f>
        <v>Éléments obligatoires</v>
      </c>
      <c r="C63" s="107" t="s">
        <v>268</v>
      </c>
      <c r="D63" s="108" t="s">
        <v>7</v>
      </c>
      <c r="E63" s="137" t="s">
        <v>269</v>
      </c>
      <c r="F63" s="102"/>
      <c r="G63" s="102"/>
    </row>
    <row r="64" spans="1:7" s="3" customFormat="1" ht="45" customHeight="1">
      <c r="A64" s="76"/>
      <c r="B64" s="106" t="str">
        <f>Criteres!B64</f>
        <v>Éléments obligatoires</v>
      </c>
      <c r="C64" s="107" t="s">
        <v>270</v>
      </c>
      <c r="D64" s="108" t="s">
        <v>7</v>
      </c>
      <c r="E64" s="109" t="s">
        <v>271</v>
      </c>
      <c r="F64" s="102"/>
      <c r="G64" s="102"/>
    </row>
    <row r="65" spans="1:7" s="3" customFormat="1" ht="45" customHeight="1">
      <c r="A65" s="76"/>
      <c r="B65" s="106" t="str">
        <f>Criteres!B65</f>
        <v>Éléments obligatoires</v>
      </c>
      <c r="C65" s="107" t="s">
        <v>272</v>
      </c>
      <c r="D65" s="108" t="s">
        <v>83</v>
      </c>
      <c r="E65" s="137" t="s">
        <v>273</v>
      </c>
      <c r="F65" s="102"/>
      <c r="G65" s="102"/>
    </row>
    <row r="66" spans="1:7" s="3" customFormat="1" ht="45" customHeight="1">
      <c r="A66" s="76"/>
      <c r="B66" s="106" t="str">
        <f>Criteres!B66</f>
        <v>Éléments obligatoires</v>
      </c>
      <c r="C66" s="107" t="s">
        <v>275</v>
      </c>
      <c r="D66" s="108" t="s">
        <v>83</v>
      </c>
      <c r="E66" s="137" t="s">
        <v>276</v>
      </c>
      <c r="F66" s="102"/>
      <c r="G66" s="102"/>
    </row>
    <row r="67" spans="1:7" s="3" customFormat="1" ht="45" customHeight="1">
      <c r="A67" s="76"/>
      <c r="B67" s="106" t="str">
        <f>Criteres!B67</f>
        <v>Structuration</v>
      </c>
      <c r="C67" s="107" t="s">
        <v>278</v>
      </c>
      <c r="D67" s="108" t="s">
        <v>83</v>
      </c>
      <c r="E67" s="137" t="s">
        <v>279</v>
      </c>
      <c r="F67" s="102"/>
      <c r="G67" s="102"/>
    </row>
    <row r="68" spans="1:7" s="3" customFormat="1" ht="45" customHeight="1">
      <c r="A68" s="76"/>
      <c r="B68" s="106" t="str">
        <f>Criteres!B68</f>
        <v>Structuration</v>
      </c>
      <c r="C68" s="107" t="s">
        <v>280</v>
      </c>
      <c r="D68" s="108" t="s">
        <v>83</v>
      </c>
      <c r="E68" s="137" t="s">
        <v>281</v>
      </c>
      <c r="F68" s="102"/>
      <c r="G68" s="102"/>
    </row>
    <row r="69" spans="1:7" s="3" customFormat="1" ht="45" customHeight="1">
      <c r="A69" s="76"/>
      <c r="B69" s="106" t="str">
        <f>Criteres!B69</f>
        <v>Structuration</v>
      </c>
      <c r="C69" s="107" t="s">
        <v>283</v>
      </c>
      <c r="D69" s="108" t="s">
        <v>83</v>
      </c>
      <c r="E69" s="137" t="s">
        <v>284</v>
      </c>
      <c r="F69" s="102"/>
      <c r="G69" s="102"/>
    </row>
    <row r="70" spans="1:7" s="3" customFormat="1" ht="45" customHeight="1">
      <c r="A70" s="76"/>
      <c r="B70" s="106" t="str">
        <f>Criteres!B70</f>
        <v>Structuration</v>
      </c>
      <c r="C70" s="107" t="s">
        <v>285</v>
      </c>
      <c r="D70" s="108" t="s">
        <v>83</v>
      </c>
      <c r="E70" s="137" t="s">
        <v>286</v>
      </c>
      <c r="F70" s="102"/>
      <c r="G70" s="102"/>
    </row>
    <row r="71" spans="1:7" s="3" customFormat="1" ht="45" customHeight="1">
      <c r="A71" s="76"/>
      <c r="B71" s="106" t="str">
        <f>Criteres!B71</f>
        <v>Structuration</v>
      </c>
      <c r="C71" s="107" t="s">
        <v>287</v>
      </c>
      <c r="D71" s="108" t="s">
        <v>85</v>
      </c>
      <c r="E71" s="109" t="s">
        <v>288</v>
      </c>
      <c r="F71" s="102"/>
      <c r="G71" s="102"/>
    </row>
    <row r="72" spans="1:7" s="3" customFormat="1" ht="45" customHeight="1">
      <c r="A72" s="76"/>
      <c r="B72" s="106" t="str">
        <f>Criteres!B72</f>
        <v>Structuration</v>
      </c>
      <c r="C72" s="107" t="s">
        <v>290</v>
      </c>
      <c r="D72" s="108" t="s">
        <v>85</v>
      </c>
      <c r="E72" s="109" t="s">
        <v>291</v>
      </c>
      <c r="F72" s="102"/>
      <c r="G72" s="102"/>
    </row>
    <row r="73" spans="1:7" s="3" customFormat="1" ht="45" customHeight="1">
      <c r="A73" s="76"/>
      <c r="B73" s="106" t="str">
        <f>Criteres!B73</f>
        <v>Présentation</v>
      </c>
      <c r="C73" s="107" t="s">
        <v>293</v>
      </c>
      <c r="D73" s="108" t="s">
        <v>83</v>
      </c>
      <c r="E73" s="137" t="s">
        <v>294</v>
      </c>
      <c r="F73" s="102"/>
      <c r="G73" s="102"/>
    </row>
    <row r="74" spans="1:7" s="3" customFormat="1" ht="45" customHeight="1">
      <c r="A74" s="76"/>
      <c r="B74" s="106" t="str">
        <f>Criteres!B74</f>
        <v>Présentation</v>
      </c>
      <c r="C74" s="107" t="s">
        <v>296</v>
      </c>
      <c r="D74" s="108" t="s">
        <v>83</v>
      </c>
      <c r="E74" s="137" t="s">
        <v>297</v>
      </c>
      <c r="F74" s="102"/>
      <c r="G74" s="102"/>
    </row>
    <row r="75" spans="1:7" s="3" customFormat="1" ht="45" customHeight="1">
      <c r="A75" s="76"/>
      <c r="B75" s="106" t="str">
        <f>Criteres!B75</f>
        <v>Présentation</v>
      </c>
      <c r="C75" s="107" t="s">
        <v>298</v>
      </c>
      <c r="D75" s="108" t="s">
        <v>83</v>
      </c>
      <c r="E75" s="137" t="s">
        <v>299</v>
      </c>
      <c r="F75" s="102"/>
      <c r="G75" s="102"/>
    </row>
    <row r="76" spans="1:7" s="3" customFormat="1" ht="45" customHeight="1">
      <c r="A76" s="76"/>
      <c r="B76" s="106" t="str">
        <f>Criteres!B76</f>
        <v>Présentation</v>
      </c>
      <c r="C76" s="107" t="s">
        <v>300</v>
      </c>
      <c r="D76" s="108" t="s">
        <v>7</v>
      </c>
      <c r="E76" s="137" t="s">
        <v>301</v>
      </c>
      <c r="F76" s="102"/>
      <c r="G76" s="102"/>
    </row>
    <row r="77" spans="1:7" s="3" customFormat="1" ht="45" customHeight="1">
      <c r="A77" s="76"/>
      <c r="B77" s="106" t="str">
        <f>Criteres!B77</f>
        <v>Présentation</v>
      </c>
      <c r="C77" s="107" t="s">
        <v>302</v>
      </c>
      <c r="D77" s="108" t="s">
        <v>7</v>
      </c>
      <c r="E77" s="137" t="s">
        <v>303</v>
      </c>
      <c r="F77" s="102"/>
      <c r="G77" s="102"/>
    </row>
    <row r="78" spans="1:7" s="3" customFormat="1" ht="45" customHeight="1">
      <c r="A78" s="76"/>
      <c r="B78" s="106" t="str">
        <f>Criteres!B78</f>
        <v>Présentation</v>
      </c>
      <c r="C78" s="107" t="s">
        <v>305</v>
      </c>
      <c r="D78" s="108" t="s">
        <v>83</v>
      </c>
      <c r="E78" s="137" t="s">
        <v>306</v>
      </c>
      <c r="F78" s="102"/>
      <c r="G78" s="102"/>
    </row>
    <row r="79" spans="1:7" s="3" customFormat="1" ht="45" customHeight="1">
      <c r="A79" s="76"/>
      <c r="B79" s="106" t="str">
        <f>Criteres!B79</f>
        <v>Présentation</v>
      </c>
      <c r="C79" s="107" t="s">
        <v>307</v>
      </c>
      <c r="D79" s="108" t="s">
        <v>83</v>
      </c>
      <c r="E79" s="137" t="s">
        <v>308</v>
      </c>
      <c r="F79" s="102"/>
      <c r="G79" s="102"/>
    </row>
    <row r="80" spans="1:7" s="3" customFormat="1" ht="45" customHeight="1">
      <c r="A80" s="76"/>
      <c r="B80" s="106" t="str">
        <f>Criteres!B80</f>
        <v>Présentation</v>
      </c>
      <c r="C80" s="107" t="s">
        <v>310</v>
      </c>
      <c r="D80" s="108" t="s">
        <v>83</v>
      </c>
      <c r="E80" s="137" t="s">
        <v>311</v>
      </c>
      <c r="F80" s="102"/>
      <c r="G80" s="102"/>
    </row>
    <row r="81" spans="1:7" s="3" customFormat="1" ht="45" customHeight="1">
      <c r="A81" s="76"/>
      <c r="B81" s="106" t="str">
        <f>Criteres!B81</f>
        <v>Présentation</v>
      </c>
      <c r="C81" s="107" t="s">
        <v>313</v>
      </c>
      <c r="D81" s="108" t="s">
        <v>83</v>
      </c>
      <c r="E81" s="137" t="s">
        <v>314</v>
      </c>
      <c r="F81" s="102"/>
      <c r="G81" s="102"/>
    </row>
    <row r="82" spans="1:7" s="3" customFormat="1" ht="45" customHeight="1">
      <c r="A82" s="76"/>
      <c r="B82" s="106" t="str">
        <f>Criteres!B82</f>
        <v>Présentation</v>
      </c>
      <c r="C82" s="107" t="s">
        <v>315</v>
      </c>
      <c r="D82" s="108" t="s">
        <v>83</v>
      </c>
      <c r="E82" s="137" t="s">
        <v>316</v>
      </c>
      <c r="F82" s="102"/>
      <c r="G82" s="102"/>
    </row>
    <row r="83" spans="1:7" s="3" customFormat="1" ht="45" customHeight="1">
      <c r="A83" s="76"/>
      <c r="B83" s="106" t="str">
        <f>Criteres!B83</f>
        <v>Présentation</v>
      </c>
      <c r="C83" s="107" t="s">
        <v>317</v>
      </c>
      <c r="D83" s="108" t="s">
        <v>7</v>
      </c>
      <c r="E83" s="137" t="s">
        <v>476</v>
      </c>
      <c r="F83" s="102"/>
      <c r="G83" s="102"/>
    </row>
    <row r="84" spans="1:7" s="3" customFormat="1" ht="45" customHeight="1">
      <c r="A84" s="76"/>
      <c r="B84" s="106" t="str">
        <f>Criteres!B84</f>
        <v>Présentation</v>
      </c>
      <c r="C84" s="107" t="s">
        <v>320</v>
      </c>
      <c r="D84" s="108" t="s">
        <v>7</v>
      </c>
      <c r="E84" s="109" t="s">
        <v>321</v>
      </c>
      <c r="F84" s="102"/>
      <c r="G84" s="102"/>
    </row>
    <row r="85" spans="1:7" s="3" customFormat="1" ht="45" customHeight="1">
      <c r="A85" s="76"/>
      <c r="B85" s="106" t="str">
        <f>Criteres!B85</f>
        <v>Présentation</v>
      </c>
      <c r="C85" s="107" t="s">
        <v>323</v>
      </c>
      <c r="D85" s="108" t="s">
        <v>7</v>
      </c>
      <c r="E85" s="137" t="s">
        <v>324</v>
      </c>
      <c r="F85" s="102"/>
      <c r="G85" s="102"/>
    </row>
    <row r="86" spans="1:7" s="3" customFormat="1" ht="45" customHeight="1">
      <c r="A86" s="76"/>
      <c r="B86" s="106" t="str">
        <f>Criteres!B86</f>
        <v>Présentation</v>
      </c>
      <c r="C86" s="107" t="s">
        <v>326</v>
      </c>
      <c r="D86" s="108" t="s">
        <v>83</v>
      </c>
      <c r="E86" s="109" t="s">
        <v>327</v>
      </c>
      <c r="F86" s="102"/>
      <c r="G86" s="102"/>
    </row>
    <row r="87" spans="1:7" s="3" customFormat="1" ht="45" customHeight="1">
      <c r="A87" s="76"/>
      <c r="B87" s="106" t="str">
        <f>Criteres!B87</f>
        <v>Présentation</v>
      </c>
      <c r="C87" s="107" t="s">
        <v>328</v>
      </c>
      <c r="D87" s="108" t="s">
        <v>85</v>
      </c>
      <c r="E87" s="109" t="s">
        <v>329</v>
      </c>
      <c r="F87" s="102"/>
      <c r="G87" s="102"/>
    </row>
    <row r="88" spans="1:7" s="3" customFormat="1" ht="45" customHeight="1">
      <c r="A88" s="76"/>
      <c r="B88" s="106" t="str">
        <f>Criteres!B88</f>
        <v>Présentation</v>
      </c>
      <c r="C88" s="107" t="s">
        <v>331</v>
      </c>
      <c r="D88" s="108" t="s">
        <v>85</v>
      </c>
      <c r="E88" s="109" t="s">
        <v>332</v>
      </c>
      <c r="F88" s="102"/>
      <c r="G88" s="102"/>
    </row>
    <row r="89" spans="1:7" s="3" customFormat="1" ht="45" customHeight="1">
      <c r="A89" s="76"/>
      <c r="B89" s="106" t="str">
        <f>Criteres!B89</f>
        <v>Présentation</v>
      </c>
      <c r="C89" s="107" t="s">
        <v>333</v>
      </c>
      <c r="D89" s="108" t="s">
        <v>85</v>
      </c>
      <c r="E89" s="109" t="s">
        <v>334</v>
      </c>
      <c r="F89" s="102"/>
      <c r="G89" s="102"/>
    </row>
    <row r="90" spans="1:7" s="3" customFormat="1" ht="45" customHeight="1">
      <c r="A90" s="76"/>
      <c r="B90" s="106" t="str">
        <f>Criteres!B90</f>
        <v>Présentation</v>
      </c>
      <c r="C90" s="107" t="s">
        <v>335</v>
      </c>
      <c r="D90" s="108" t="s">
        <v>85</v>
      </c>
      <c r="E90" s="109" t="s">
        <v>336</v>
      </c>
      <c r="F90" s="102"/>
      <c r="G90" s="102"/>
    </row>
    <row r="91" spans="1:7" s="3" customFormat="1" ht="45" customHeight="1">
      <c r="A91" s="76"/>
      <c r="B91" s="106" t="str">
        <f>Criteres!B91</f>
        <v>Présentation</v>
      </c>
      <c r="C91" s="107" t="s">
        <v>337</v>
      </c>
      <c r="D91" s="108" t="s">
        <v>85</v>
      </c>
      <c r="E91" s="109" t="s">
        <v>338</v>
      </c>
      <c r="F91" s="102"/>
      <c r="G91" s="102"/>
    </row>
    <row r="92" spans="1:7" s="3" customFormat="1" ht="45" customHeight="1">
      <c r="A92" s="76"/>
      <c r="B92" s="106" t="str">
        <f>Criteres!B92</f>
        <v>Formulaires</v>
      </c>
      <c r="C92" s="107" t="s">
        <v>340</v>
      </c>
      <c r="D92" s="108" t="s">
        <v>83</v>
      </c>
      <c r="E92" s="137" t="s">
        <v>341</v>
      </c>
      <c r="F92" s="102"/>
      <c r="G92" s="102"/>
    </row>
    <row r="93" spans="1:7" s="3" customFormat="1" ht="45" customHeight="1">
      <c r="A93" s="76"/>
      <c r="B93" s="106" t="str">
        <f>Criteres!B93</f>
        <v>Formulaires</v>
      </c>
      <c r="C93" s="107" t="s">
        <v>343</v>
      </c>
      <c r="D93" s="108" t="s">
        <v>83</v>
      </c>
      <c r="E93" s="137" t="s">
        <v>344</v>
      </c>
      <c r="F93" s="102"/>
      <c r="G93" s="102"/>
    </row>
    <row r="94" spans="1:7" s="3" customFormat="1" ht="45" customHeight="1">
      <c r="A94" s="76"/>
      <c r="B94" s="106" t="str">
        <f>Criteres!B94</f>
        <v>Formulaires</v>
      </c>
      <c r="C94" s="107" t="s">
        <v>345</v>
      </c>
      <c r="D94" s="108" t="s">
        <v>7</v>
      </c>
      <c r="E94" s="137" t="s">
        <v>346</v>
      </c>
      <c r="F94" s="102"/>
      <c r="G94" s="102"/>
    </row>
    <row r="95" spans="1:7" s="3" customFormat="1" ht="45" customHeight="1">
      <c r="A95" s="76"/>
      <c r="B95" s="106" t="str">
        <f>Criteres!B95</f>
        <v>Formulaires</v>
      </c>
      <c r="C95" s="107" t="s">
        <v>347</v>
      </c>
      <c r="D95" s="108" t="s">
        <v>83</v>
      </c>
      <c r="E95" s="109" t="s">
        <v>348</v>
      </c>
      <c r="F95" s="102"/>
      <c r="G95" s="102"/>
    </row>
    <row r="96" spans="1:7" s="3" customFormat="1" ht="45" customHeight="1">
      <c r="A96" s="76"/>
      <c r="B96" s="106" t="str">
        <f>Criteres!B96</f>
        <v>Formulaires</v>
      </c>
      <c r="C96" s="107" t="s">
        <v>349</v>
      </c>
      <c r="D96" s="108" t="s">
        <v>83</v>
      </c>
      <c r="E96" s="137" t="s">
        <v>350</v>
      </c>
      <c r="F96" s="102"/>
      <c r="G96" s="102"/>
    </row>
    <row r="97" spans="1:7" s="3" customFormat="1" ht="45" customHeight="1">
      <c r="A97" s="76"/>
      <c r="B97" s="106" t="str">
        <f>Criteres!B97</f>
        <v>Formulaires</v>
      </c>
      <c r="C97" s="107" t="s">
        <v>352</v>
      </c>
      <c r="D97" s="108" t="s">
        <v>83</v>
      </c>
      <c r="E97" s="137" t="s">
        <v>353</v>
      </c>
      <c r="F97" s="102"/>
      <c r="G97" s="102"/>
    </row>
    <row r="98" spans="1:7" s="3" customFormat="1" ht="45" customHeight="1">
      <c r="A98" s="76"/>
      <c r="B98" s="106" t="str">
        <f>Criteres!B98</f>
        <v>Formulaires</v>
      </c>
      <c r="C98" s="107" t="s">
        <v>354</v>
      </c>
      <c r="D98" s="108" t="s">
        <v>83</v>
      </c>
      <c r="E98" s="137" t="s">
        <v>355</v>
      </c>
      <c r="F98" s="102"/>
      <c r="G98" s="102"/>
    </row>
    <row r="99" spans="1:7" s="3" customFormat="1" ht="45" customHeight="1">
      <c r="A99" s="76"/>
      <c r="B99" s="106" t="str">
        <f>Criteres!B99</f>
        <v>Formulaires</v>
      </c>
      <c r="C99" s="107" t="s">
        <v>356</v>
      </c>
      <c r="D99" s="108" t="s">
        <v>83</v>
      </c>
      <c r="E99" s="109" t="s">
        <v>357</v>
      </c>
      <c r="F99" s="102"/>
      <c r="G99" s="102"/>
    </row>
    <row r="100" spans="1:7" s="3" customFormat="1" ht="45" customHeight="1">
      <c r="A100" s="76"/>
      <c r="B100" s="106" t="str">
        <f>Criteres!B100</f>
        <v>Formulaires</v>
      </c>
      <c r="C100" s="107" t="s">
        <v>358</v>
      </c>
      <c r="D100" s="108" t="s">
        <v>83</v>
      </c>
      <c r="E100" s="137" t="s">
        <v>359</v>
      </c>
      <c r="F100" s="102"/>
      <c r="G100" s="102"/>
    </row>
    <row r="101" spans="1:7" s="3" customFormat="1" ht="45" customHeight="1">
      <c r="A101" s="76"/>
      <c r="B101" s="106" t="str">
        <f>Criteres!B101</f>
        <v>Formulaires</v>
      </c>
      <c r="C101" s="107" t="s">
        <v>361</v>
      </c>
      <c r="D101" s="108" t="s">
        <v>83</v>
      </c>
      <c r="E101" s="137" t="s">
        <v>362</v>
      </c>
      <c r="F101" s="102"/>
      <c r="G101" s="102"/>
    </row>
    <row r="102" spans="1:7" s="3" customFormat="1" ht="45" customHeight="1">
      <c r="A102" s="76"/>
      <c r="B102" s="106" t="str">
        <f>Criteres!B102</f>
        <v>Formulaires</v>
      </c>
      <c r="C102" s="107" t="s">
        <v>364</v>
      </c>
      <c r="D102" s="108" t="s">
        <v>7</v>
      </c>
      <c r="E102" s="137" t="s">
        <v>365</v>
      </c>
      <c r="F102" s="102"/>
      <c r="G102" s="102"/>
    </row>
    <row r="103" spans="1:7" s="3" customFormat="1" ht="45" customHeight="1">
      <c r="A103" s="76"/>
      <c r="B103" s="106" t="str">
        <f>Criteres!B103</f>
        <v>Formulaires</v>
      </c>
      <c r="C103" s="107" t="s">
        <v>366</v>
      </c>
      <c r="D103" s="108" t="s">
        <v>7</v>
      </c>
      <c r="E103" s="137" t="s">
        <v>367</v>
      </c>
      <c r="F103" s="102"/>
      <c r="G103" s="102"/>
    </row>
    <row r="104" spans="1:7" s="3" customFormat="1" ht="45" customHeight="1">
      <c r="A104" s="76"/>
      <c r="B104" s="106" t="str">
        <f>Criteres!B104</f>
        <v>Formulaires</v>
      </c>
      <c r="C104" s="107" t="s">
        <v>368</v>
      </c>
      <c r="D104" s="108" t="s">
        <v>7</v>
      </c>
      <c r="E104" s="137" t="s">
        <v>369</v>
      </c>
      <c r="F104" s="102"/>
      <c r="G104" s="102"/>
    </row>
    <row r="105" spans="1:7" s="3" customFormat="1" ht="45" customHeight="1">
      <c r="A105" s="76"/>
      <c r="B105" s="106" t="str">
        <f>Criteres!B105</f>
        <v>Formulaires</v>
      </c>
      <c r="C105" s="107" t="s">
        <v>371</v>
      </c>
      <c r="D105" s="108" t="s">
        <v>85</v>
      </c>
      <c r="E105" s="109" t="s">
        <v>372</v>
      </c>
      <c r="F105" s="102"/>
      <c r="G105" s="102"/>
    </row>
    <row r="106" spans="1:7" s="3" customFormat="1" ht="45" customHeight="1">
      <c r="A106" s="76"/>
      <c r="B106" s="106" t="str">
        <f>Criteres!B106</f>
        <v>Formulaires</v>
      </c>
      <c r="C106" s="107" t="s">
        <v>373</v>
      </c>
      <c r="D106" s="108" t="s">
        <v>85</v>
      </c>
      <c r="E106" s="109" t="s">
        <v>374</v>
      </c>
      <c r="F106" s="102"/>
      <c r="G106" s="102"/>
    </row>
    <row r="107" spans="1:7" s="3" customFormat="1" ht="45" customHeight="1">
      <c r="A107" s="76"/>
      <c r="B107" s="106" t="str">
        <f>Criteres!B107</f>
        <v>Formulaires</v>
      </c>
      <c r="C107" s="107" t="s">
        <v>375</v>
      </c>
      <c r="D107" s="108" t="s">
        <v>85</v>
      </c>
      <c r="E107" s="109" t="s">
        <v>376</v>
      </c>
      <c r="F107" s="102"/>
      <c r="G107" s="102"/>
    </row>
    <row r="108" spans="1:7" s="3" customFormat="1" ht="45" customHeight="1">
      <c r="A108" s="76"/>
      <c r="B108" s="106" t="str">
        <f>Criteres!B108</f>
        <v>Navigation</v>
      </c>
      <c r="C108" s="107" t="s">
        <v>378</v>
      </c>
      <c r="D108" s="108" t="s">
        <v>7</v>
      </c>
      <c r="E108" s="109" t="s">
        <v>379</v>
      </c>
      <c r="F108" s="102"/>
      <c r="G108" s="102"/>
    </row>
    <row r="109" spans="1:7" s="3" customFormat="1" ht="45" customHeight="1">
      <c r="A109" s="76"/>
      <c r="B109" s="106" t="str">
        <f>Criteres!B109</f>
        <v>Navigation</v>
      </c>
      <c r="C109" s="107" t="s">
        <v>381</v>
      </c>
      <c r="D109" s="108" t="s">
        <v>7</v>
      </c>
      <c r="E109" s="137" t="s">
        <v>382</v>
      </c>
      <c r="F109" s="102"/>
      <c r="G109" s="102"/>
    </row>
    <row r="110" spans="1:7" s="3" customFormat="1" ht="45" customHeight="1">
      <c r="A110" s="76"/>
      <c r="B110" s="106" t="str">
        <f>Criteres!B110</f>
        <v>Navigation</v>
      </c>
      <c r="C110" s="107" t="s">
        <v>384</v>
      </c>
      <c r="D110" s="108" t="s">
        <v>7</v>
      </c>
      <c r="E110" s="137" t="s">
        <v>385</v>
      </c>
      <c r="F110" s="102"/>
      <c r="G110" s="102"/>
    </row>
    <row r="111" spans="1:7" s="3" customFormat="1" ht="45" customHeight="1">
      <c r="A111" s="76"/>
      <c r="B111" s="106" t="str">
        <f>Criteres!B111</f>
        <v>Navigation</v>
      </c>
      <c r="C111" s="107" t="s">
        <v>386</v>
      </c>
      <c r="D111" s="108" t="s">
        <v>7</v>
      </c>
      <c r="E111" s="137" t="s">
        <v>387</v>
      </c>
      <c r="F111" s="102"/>
      <c r="G111" s="102"/>
    </row>
    <row r="112" spans="1:7" s="3" customFormat="1" ht="45" customHeight="1">
      <c r="A112" s="76"/>
      <c r="B112" s="106" t="str">
        <f>Criteres!B112</f>
        <v>Navigation</v>
      </c>
      <c r="C112" s="107" t="s">
        <v>389</v>
      </c>
      <c r="D112" s="108" t="s">
        <v>7</v>
      </c>
      <c r="E112" s="109" t="s">
        <v>390</v>
      </c>
      <c r="F112" s="102"/>
      <c r="G112" s="102"/>
    </row>
    <row r="113" spans="1:7" s="3" customFormat="1" ht="45" customHeight="1">
      <c r="A113" s="76"/>
      <c r="B113" s="106" t="str">
        <f>Criteres!B113</f>
        <v>Navigation</v>
      </c>
      <c r="C113" s="107" t="s">
        <v>391</v>
      </c>
      <c r="D113" s="108" t="s">
        <v>83</v>
      </c>
      <c r="E113" s="109" t="s">
        <v>392</v>
      </c>
      <c r="F113" s="102"/>
      <c r="G113" s="102"/>
    </row>
    <row r="114" spans="1:7" s="3" customFormat="1" ht="45" customHeight="1">
      <c r="A114" s="76"/>
      <c r="B114" s="106" t="str">
        <f>Criteres!B114</f>
        <v>Navigation</v>
      </c>
      <c r="C114" s="107" t="s">
        <v>393</v>
      </c>
      <c r="D114" s="108" t="s">
        <v>83</v>
      </c>
      <c r="E114" s="109" t="s">
        <v>394</v>
      </c>
      <c r="F114" s="102"/>
      <c r="G114" s="102"/>
    </row>
    <row r="115" spans="1:7" s="3" customFormat="1" ht="45" customHeight="1">
      <c r="A115" s="76"/>
      <c r="B115" s="106" t="str">
        <f>Criteres!B115</f>
        <v>Navigation</v>
      </c>
      <c r="C115" s="107" t="s">
        <v>395</v>
      </c>
      <c r="D115" s="108" t="s">
        <v>83</v>
      </c>
      <c r="E115" s="137" t="s">
        <v>396</v>
      </c>
      <c r="F115" s="102"/>
      <c r="G115" s="102"/>
    </row>
    <row r="116" spans="1:7" s="3" customFormat="1" ht="45" customHeight="1">
      <c r="A116" s="76"/>
      <c r="B116" s="106" t="str">
        <f>Criteres!B116</f>
        <v>Navigation</v>
      </c>
      <c r="C116" s="107" t="s">
        <v>398</v>
      </c>
      <c r="D116" s="108" t="s">
        <v>83</v>
      </c>
      <c r="E116" s="137" t="s">
        <v>399</v>
      </c>
      <c r="F116" s="102"/>
      <c r="G116" s="102"/>
    </row>
    <row r="117" spans="1:7" s="3" customFormat="1" ht="45" customHeight="1">
      <c r="A117" s="76"/>
      <c r="B117" s="106" t="str">
        <f>Criteres!B117</f>
        <v>Navigation</v>
      </c>
      <c r="C117" s="107" t="s">
        <v>400</v>
      </c>
      <c r="D117" s="108" t="s">
        <v>83</v>
      </c>
      <c r="E117" s="109" t="s">
        <v>401</v>
      </c>
      <c r="F117" s="102"/>
      <c r="G117" s="102"/>
    </row>
    <row r="118" spans="1:7" s="3" customFormat="1" ht="45" customHeight="1">
      <c r="A118" s="76"/>
      <c r="B118" s="106" t="str">
        <f>Criteres!B118</f>
        <v>Navigation</v>
      </c>
      <c r="C118" s="107" t="s">
        <v>402</v>
      </c>
      <c r="D118" s="108" t="s">
        <v>83</v>
      </c>
      <c r="E118" s="137" t="s">
        <v>403</v>
      </c>
      <c r="F118" s="102"/>
      <c r="G118" s="102"/>
    </row>
    <row r="119" spans="1:7" s="3" customFormat="1" ht="45" customHeight="1">
      <c r="A119" s="76"/>
      <c r="B119" s="106" t="str">
        <f>Criteres!B119</f>
        <v>Navigation</v>
      </c>
      <c r="C119" s="107" t="s">
        <v>404</v>
      </c>
      <c r="D119" s="108" t="s">
        <v>85</v>
      </c>
      <c r="E119" s="109" t="s">
        <v>405</v>
      </c>
      <c r="F119" s="102"/>
      <c r="G119" s="102"/>
    </row>
    <row r="120" spans="1:7" s="3" customFormat="1" ht="45" customHeight="1">
      <c r="A120" s="76"/>
      <c r="B120" s="106" t="str">
        <f>Criteres!B120</f>
        <v>Navigation</v>
      </c>
      <c r="C120" s="107" t="s">
        <v>406</v>
      </c>
      <c r="D120" s="108" t="s">
        <v>85</v>
      </c>
      <c r="E120" s="109" t="s">
        <v>407</v>
      </c>
      <c r="F120" s="102"/>
      <c r="G120" s="102"/>
    </row>
    <row r="121" spans="1:7" s="3" customFormat="1" ht="45" customHeight="1">
      <c r="A121" s="76"/>
      <c r="B121" s="106" t="str">
        <f>Criteres!B121</f>
        <v>Navigation</v>
      </c>
      <c r="C121" s="107" t="s">
        <v>408</v>
      </c>
      <c r="D121" s="108" t="s">
        <v>85</v>
      </c>
      <c r="E121" s="109" t="s">
        <v>409</v>
      </c>
      <c r="F121" s="102"/>
      <c r="G121" s="102"/>
    </row>
    <row r="122" spans="1:7" s="3" customFormat="1" ht="45" customHeight="1">
      <c r="A122" s="76"/>
      <c r="B122" s="106" t="str">
        <f>Criteres!B122</f>
        <v>Consultation</v>
      </c>
      <c r="C122" s="107" t="s">
        <v>411</v>
      </c>
      <c r="D122" s="108" t="s">
        <v>83</v>
      </c>
      <c r="E122" s="137" t="s">
        <v>412</v>
      </c>
      <c r="F122" s="102"/>
      <c r="G122" s="102"/>
    </row>
    <row r="123" spans="1:7" s="3" customFormat="1" ht="45" customHeight="1">
      <c r="A123" s="76"/>
      <c r="B123" s="106" t="str">
        <f>Criteres!B123</f>
        <v>Consultation</v>
      </c>
      <c r="C123" s="107" t="s">
        <v>413</v>
      </c>
      <c r="D123" s="108" t="s">
        <v>83</v>
      </c>
      <c r="E123" s="137" t="s">
        <v>414</v>
      </c>
      <c r="F123" s="102"/>
      <c r="G123" s="102"/>
    </row>
    <row r="124" spans="1:7" s="3" customFormat="1" ht="45" customHeight="1">
      <c r="A124" s="76"/>
      <c r="B124" s="106" t="str">
        <f>Criteres!B124</f>
        <v>Consultation</v>
      </c>
      <c r="C124" s="107" t="s">
        <v>415</v>
      </c>
      <c r="D124" s="108" t="s">
        <v>83</v>
      </c>
      <c r="E124" s="137" t="s">
        <v>416</v>
      </c>
      <c r="F124" s="102"/>
      <c r="G124" s="102"/>
    </row>
    <row r="125" spans="1:7" s="3" customFormat="1" ht="45" customHeight="1">
      <c r="A125" s="76"/>
      <c r="B125" s="106" t="str">
        <f>Criteres!B125</f>
        <v>Consultation</v>
      </c>
      <c r="C125" s="107" t="s">
        <v>418</v>
      </c>
      <c r="D125" s="108" t="s">
        <v>83</v>
      </c>
      <c r="E125" s="109" t="s">
        <v>419</v>
      </c>
      <c r="F125" s="102"/>
      <c r="G125" s="102"/>
    </row>
    <row r="126" spans="1:7" s="3" customFormat="1" ht="45" customHeight="1">
      <c r="A126" s="76"/>
      <c r="B126" s="106" t="str">
        <f>Criteres!B126</f>
        <v>Consultation</v>
      </c>
      <c r="C126" s="107" t="s">
        <v>420</v>
      </c>
      <c r="D126" s="108" t="s">
        <v>83</v>
      </c>
      <c r="E126" s="137" t="s">
        <v>421</v>
      </c>
      <c r="F126" s="102"/>
      <c r="G126" s="102"/>
    </row>
    <row r="127" spans="1:7" s="3" customFormat="1" ht="45" customHeight="1">
      <c r="A127" s="76"/>
      <c r="B127" s="106" t="str">
        <f>Criteres!B127</f>
        <v>Consultation</v>
      </c>
      <c r="C127" s="107" t="s">
        <v>422</v>
      </c>
      <c r="D127" s="108" t="s">
        <v>83</v>
      </c>
      <c r="E127" s="137" t="s">
        <v>423</v>
      </c>
      <c r="F127" s="102"/>
      <c r="G127" s="102"/>
    </row>
    <row r="128" spans="1:7" s="3" customFormat="1" ht="45" customHeight="1">
      <c r="A128" s="76"/>
      <c r="B128" s="106" t="str">
        <f>Criteres!B128</f>
        <v>Consultation</v>
      </c>
      <c r="C128" s="107" t="s">
        <v>424</v>
      </c>
      <c r="D128" s="108" t="s">
        <v>83</v>
      </c>
      <c r="E128" s="137" t="s">
        <v>425</v>
      </c>
      <c r="F128" s="102"/>
      <c r="G128" s="102"/>
    </row>
    <row r="129" spans="1:7" s="3" customFormat="1" ht="45" customHeight="1">
      <c r="A129" s="76"/>
      <c r="B129" s="106" t="str">
        <f>Criteres!B129</f>
        <v>Consultation</v>
      </c>
      <c r="C129" s="107" t="s">
        <v>427</v>
      </c>
      <c r="D129" s="108" t="s">
        <v>83</v>
      </c>
      <c r="E129" s="137" t="s">
        <v>428</v>
      </c>
      <c r="F129" s="102"/>
      <c r="G129" s="102"/>
    </row>
    <row r="130" spans="1:7" s="3" customFormat="1" ht="45" customHeight="1">
      <c r="A130" s="76"/>
      <c r="B130" s="106" t="str">
        <f>Criteres!B130</f>
        <v>Consultation</v>
      </c>
      <c r="C130" s="107" t="s">
        <v>430</v>
      </c>
      <c r="D130" s="108" t="s">
        <v>7</v>
      </c>
      <c r="E130" s="109" t="s">
        <v>477</v>
      </c>
      <c r="F130" s="102"/>
      <c r="G130" s="102"/>
    </row>
    <row r="131" spans="1:7" s="3" customFormat="1" ht="45" customHeight="1">
      <c r="A131" s="76"/>
      <c r="B131" s="106" t="str">
        <f>Criteres!B131</f>
        <v>Consultation</v>
      </c>
      <c r="C131" s="107" t="s">
        <v>433</v>
      </c>
      <c r="D131" s="108" t="s">
        <v>83</v>
      </c>
      <c r="E131" s="109" t="s">
        <v>434</v>
      </c>
      <c r="F131" s="102"/>
      <c r="G131" s="102"/>
    </row>
    <row r="132" spans="1:7" s="3" customFormat="1" ht="45" customHeight="1">
      <c r="A132" s="76"/>
      <c r="B132" s="106" t="str">
        <f>Criteres!B132</f>
        <v>Consultation</v>
      </c>
      <c r="C132" s="107" t="s">
        <v>435</v>
      </c>
      <c r="D132" s="108" t="s">
        <v>83</v>
      </c>
      <c r="E132" s="109" t="s">
        <v>436</v>
      </c>
      <c r="F132" s="102"/>
      <c r="G132" s="102"/>
    </row>
    <row r="133" spans="1:7" s="3" customFormat="1" ht="45" customHeight="1">
      <c r="A133" s="76"/>
      <c r="B133" s="106" t="str">
        <f>Criteres!B133</f>
        <v>Consultation</v>
      </c>
      <c r="C133" s="107" t="s">
        <v>437</v>
      </c>
      <c r="D133" s="108" t="s">
        <v>83</v>
      </c>
      <c r="E133" s="137" t="s">
        <v>438</v>
      </c>
      <c r="F133" s="102"/>
      <c r="G133" s="102"/>
    </row>
    <row r="134" spans="1:7" s="3" customFormat="1" ht="45" customHeight="1">
      <c r="A134" s="76"/>
      <c r="B134" s="106" t="str">
        <f>Criteres!B134</f>
        <v>Consultation</v>
      </c>
      <c r="C134" s="107" t="s">
        <v>440</v>
      </c>
      <c r="D134" s="108" t="s">
        <v>85</v>
      </c>
      <c r="E134" s="109" t="s">
        <v>441</v>
      </c>
      <c r="F134" s="102"/>
      <c r="G134" s="102"/>
    </row>
    <row r="135" spans="1:7" s="3" customFormat="1" ht="45" customHeight="1">
      <c r="A135" s="76"/>
      <c r="B135" s="106" t="str">
        <f>Criteres!B135</f>
        <v>Consultation</v>
      </c>
      <c r="C135" s="107" t="s">
        <v>442</v>
      </c>
      <c r="D135" s="108" t="s">
        <v>85</v>
      </c>
      <c r="E135" s="109" t="s">
        <v>443</v>
      </c>
      <c r="F135" s="102"/>
      <c r="G135" s="102"/>
    </row>
    <row r="136" spans="1:7" s="3" customFormat="1" ht="45" customHeight="1">
      <c r="A136" s="76"/>
      <c r="B136" s="106" t="str">
        <f>Criteres!B136</f>
        <v>Consultation</v>
      </c>
      <c r="C136" s="107" t="s">
        <v>445</v>
      </c>
      <c r="D136" s="108" t="s">
        <v>85</v>
      </c>
      <c r="E136" s="109" t="s">
        <v>446</v>
      </c>
      <c r="F136" s="102"/>
      <c r="G136" s="102"/>
    </row>
    <row r="137" spans="1:7" s="3" customFormat="1" ht="45" customHeight="1">
      <c r="A137" s="76"/>
      <c r="B137" s="106" t="str">
        <f>Criteres!B137</f>
        <v>Consultation</v>
      </c>
      <c r="C137" s="107" t="s">
        <v>447</v>
      </c>
      <c r="D137" s="108" t="s">
        <v>85</v>
      </c>
      <c r="E137" s="109" t="s">
        <v>448</v>
      </c>
      <c r="F137" s="102"/>
      <c r="G137" s="102"/>
    </row>
    <row r="138" spans="1:7" s="3" customFormat="1" ht="45" customHeight="1">
      <c r="A138" s="76"/>
      <c r="B138" s="106" t="str">
        <f>Criteres!B138</f>
        <v>Consultation</v>
      </c>
      <c r="C138" s="107" t="s">
        <v>449</v>
      </c>
      <c r="D138" s="108" t="s">
        <v>85</v>
      </c>
      <c r="E138" s="109" t="s">
        <v>450</v>
      </c>
      <c r="F138" s="102"/>
      <c r="G138" s="102"/>
    </row>
    <row r="139" spans="1:7" s="3" customFormat="1" ht="45" customHeight="1">
      <c r="A139" s="76"/>
      <c r="B139" s="106" t="str">
        <f>Criteres!B139</f>
        <v>Consultation</v>
      </c>
      <c r="C139" s="107" t="s">
        <v>451</v>
      </c>
      <c r="D139" s="108" t="s">
        <v>85</v>
      </c>
      <c r="E139" s="109" t="s">
        <v>452</v>
      </c>
      <c r="F139" s="102"/>
      <c r="G139" s="102"/>
    </row>
    <row r="140" spans="1:7" s="3" customFormat="1" ht="45" customHeight="1">
      <c r="A140" s="76"/>
      <c r="B140" s="106" t="str">
        <f>Criteres!B140</f>
        <v>Consultation</v>
      </c>
      <c r="C140" s="107" t="s">
        <v>454</v>
      </c>
      <c r="D140" s="108" t="s">
        <v>85</v>
      </c>
      <c r="E140" s="109" t="s">
        <v>455</v>
      </c>
      <c r="F140" s="102"/>
      <c r="G140" s="102"/>
    </row>
    <row r="141" spans="1:7" ht="45" customHeight="1">
      <c r="A141" s="76"/>
      <c r="B141" s="106" t="str">
        <f>Criteres!B141</f>
        <v>Consultation</v>
      </c>
      <c r="C141" s="114" t="s">
        <v>456</v>
      </c>
      <c r="D141" s="108" t="s">
        <v>85</v>
      </c>
      <c r="E141" s="115" t="s">
        <v>457</v>
      </c>
      <c r="F141" s="102"/>
      <c r="G141" s="102"/>
    </row>
    <row r="142" spans="1:7" ht="45" customHeight="1">
      <c r="A142" s="76"/>
      <c r="B142" s="106" t="str">
        <f>Criteres!B142</f>
        <v>Consultation</v>
      </c>
      <c r="C142" s="114" t="s">
        <v>458</v>
      </c>
      <c r="D142" s="108" t="s">
        <v>85</v>
      </c>
      <c r="E142" s="115" t="s">
        <v>459</v>
      </c>
      <c r="F142" s="102"/>
      <c r="G142" s="102"/>
    </row>
    <row r="143" spans="1:7" ht="45" customHeight="1">
      <c r="A143" s="76"/>
      <c r="B143" s="106" t="str">
        <f>Criteres!B143</f>
        <v>Consultation</v>
      </c>
      <c r="C143" s="114" t="s">
        <v>460</v>
      </c>
      <c r="D143" s="108" t="s">
        <v>85</v>
      </c>
      <c r="E143" s="115" t="s">
        <v>461</v>
      </c>
      <c r="F143" s="102"/>
      <c r="G143" s="102"/>
    </row>
    <row r="144" spans="1:7" ht="45" customHeight="1">
      <c r="A144" s="76"/>
      <c r="B144" s="106" t="str">
        <f>Criteres!B144</f>
        <v>Consultation</v>
      </c>
      <c r="C144" s="114" t="s">
        <v>462</v>
      </c>
      <c r="D144" s="108" t="s">
        <v>85</v>
      </c>
      <c r="E144" s="115" t="s">
        <v>463</v>
      </c>
      <c r="F144" s="102"/>
      <c r="G144" s="102"/>
    </row>
    <row r="145" spans="1:7" ht="45" customHeight="1">
      <c r="A145" s="76"/>
      <c r="B145" s="106" t="str">
        <f>Criteres!B145</f>
        <v>Consultation</v>
      </c>
      <c r="C145" s="114" t="s">
        <v>465</v>
      </c>
      <c r="D145" s="108" t="s">
        <v>85</v>
      </c>
      <c r="E145" s="115" t="s">
        <v>466</v>
      </c>
      <c r="F145" s="102"/>
      <c r="G145" s="102"/>
    </row>
  </sheetData>
  <autoFilter ref="B3:E145" xr:uid="{6D45D47C-19C2-4E5F-8C9D-5DBA816A5AE3}"/>
  <mergeCells count="3">
    <mergeCell ref="F1:G2"/>
    <mergeCell ref="H1:V3"/>
    <mergeCell ref="B2:D2"/>
  </mergeCells>
  <conditionalFormatting sqref="F4:G145">
    <cfRule type="cellIs" dxfId="251" priority="1" operator="equal">
      <formula>"x"</formula>
    </cfRule>
  </conditionalFormatting>
  <pageMargins left="0.7" right="0.7" top="0.75" bottom="0.75" header="0.3" footer="0.3"/>
  <pageSetup paperSize="9" orientation="portrait" r:id="rId1"/>
  <ignoredErrors>
    <ignoredError sqref="B4:B145"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A456F-14CC-4A57-8390-875BCFE50173}">
  <sheetPr codeName="Feuil28"/>
  <dimension ref="A1:N17"/>
  <sheetViews>
    <sheetView showGridLines="0" workbookViewId="0">
      <selection activeCell="O30" sqref="O30"/>
    </sheetView>
  </sheetViews>
  <sheetFormatPr baseColWidth="10" defaultColWidth="8.6640625" defaultRowHeight="15"/>
  <cols>
    <col min="1" max="1" width="20.6640625" customWidth="1"/>
    <col min="2" max="2" width="9.5" bestFit="1" customWidth="1"/>
    <col min="3" max="3" width="10.6640625" bestFit="1" customWidth="1"/>
    <col min="4" max="4" width="0.33203125" customWidth="1"/>
    <col min="5" max="5" width="5.6640625" customWidth="1"/>
    <col min="6" max="10" width="11.6640625" customWidth="1"/>
    <col min="11" max="12" width="4.6640625" customWidth="1"/>
    <col min="13" max="13" width="3.6640625" customWidth="1"/>
    <col min="14" max="14" width="10" customWidth="1"/>
  </cols>
  <sheetData>
    <row r="1" spans="1:14" ht="44.25" customHeight="1">
      <c r="A1" s="239" t="s">
        <v>478</v>
      </c>
      <c r="B1" s="239"/>
      <c r="C1" s="239"/>
      <c r="D1" s="239"/>
      <c r="E1" s="239"/>
      <c r="F1" s="239"/>
      <c r="G1" s="239"/>
      <c r="H1" s="239"/>
      <c r="I1" s="239"/>
      <c r="J1" s="239"/>
      <c r="K1" s="239"/>
      <c r="L1" s="239"/>
      <c r="M1" s="239"/>
      <c r="N1" s="239"/>
    </row>
    <row r="2" spans="1:14" ht="3.75" customHeight="1"/>
    <row r="3" spans="1:14" ht="17" customHeight="1">
      <c r="A3" s="240" t="s">
        <v>479</v>
      </c>
      <c r="B3" s="240"/>
      <c r="C3" s="240"/>
      <c r="D3" s="95"/>
      <c r="E3" s="236" t="s">
        <v>77</v>
      </c>
      <c r="F3" s="237"/>
      <c r="G3" s="237"/>
      <c r="H3" s="237"/>
      <c r="I3" s="237"/>
      <c r="J3" s="237"/>
      <c r="K3" s="25" t="s">
        <v>78</v>
      </c>
      <c r="L3" s="25" t="s">
        <v>79</v>
      </c>
      <c r="M3" s="25" t="s">
        <v>80</v>
      </c>
      <c r="N3" s="26" t="s">
        <v>81</v>
      </c>
    </row>
    <row r="4" spans="1:14" ht="17">
      <c r="A4" s="10"/>
      <c r="B4" s="11" t="s">
        <v>78</v>
      </c>
      <c r="C4" s="23" t="s">
        <v>79</v>
      </c>
      <c r="D4" s="91"/>
      <c r="E4" s="24" t="s">
        <v>15</v>
      </c>
      <c r="F4" s="241" t="str">
        <f>IF(Echantillon!B12&gt;"",Echantillon!B12,"")</f>
        <v>Accueil</v>
      </c>
      <c r="G4" s="241"/>
      <c r="H4" s="241"/>
      <c r="I4" s="241"/>
      <c r="J4" s="241"/>
      <c r="K4" s="54">
        <f>IF(LOOKUP($E4,BaseDeCalcul!$D$9:$W$9,BaseDeCalcul!$D$7:$W$7)&gt;0,LOOKUP($E4,BaseDeCalcul!$D$9:$W$9,BaseDeCalcul!$D$3:$W$3),"-")</f>
        <v>37</v>
      </c>
      <c r="L4" s="55">
        <f>IF(LOOKUP($E4,BaseDeCalcul!$D$9:$W$9,BaseDeCalcul!$D$7:$W$7)&gt;0,LOOKUP($E4,BaseDeCalcul!$D$9:$W$9,BaseDeCalcul!$D$4:$W$4),"-")</f>
        <v>9</v>
      </c>
      <c r="M4" s="56">
        <f>IF(LOOKUP($E4,BaseDeCalcul!$D$9:$W$9,BaseDeCalcul!$D$7:$W$7)&gt;0,LOOKUP($E4,BaseDeCalcul!$D$9:$W$9,BaseDeCalcul!$D$5:$W$5),"-")</f>
        <v>60</v>
      </c>
      <c r="N4" s="57">
        <f>IF(LOOKUP($E4,BaseDeCalcul!$D$9:$W$9,BaseDeCalcul!$D$7:$W$7)&gt;0,LOOKUP($E4,BaseDeCalcul!$D$9:$W$9,BaseDeCalcul!$D$6:$W$6),"-")</f>
        <v>0.80434782608695654</v>
      </c>
    </row>
    <row r="5" spans="1:14" ht="17">
      <c r="A5" s="88" t="s">
        <v>83</v>
      </c>
      <c r="B5" s="89">
        <f>BaseDeCalcul!AL29</f>
        <v>0.78</v>
      </c>
      <c r="C5" s="90">
        <f>BaseDeCalcul!AM29</f>
        <v>0.22</v>
      </c>
      <c r="D5" s="92"/>
      <c r="E5" s="24" t="s">
        <v>20</v>
      </c>
      <c r="F5" s="235" t="str">
        <f>IF(Echantillon!B14&gt;"",Echantillon!B14,"")</f>
        <v>Mentions légales</v>
      </c>
      <c r="G5" s="235"/>
      <c r="H5" s="235"/>
      <c r="I5" s="235"/>
      <c r="J5" s="235"/>
      <c r="K5" s="54">
        <f>IF(LOOKUP($E5,BaseDeCalcul!$D$9:$W$9,BaseDeCalcul!$D$7:$W$7)&gt;0,LOOKUP($E5,BaseDeCalcul!$D$9:$W$9,BaseDeCalcul!$D$3:$W$3),"-")</f>
        <v>36</v>
      </c>
      <c r="L5" s="55">
        <f>IF(LOOKUP($E5,BaseDeCalcul!$D$9:$W$9,BaseDeCalcul!$D$7:$W$7)&gt;0,LOOKUP($E5,BaseDeCalcul!$D$9:$W$9,BaseDeCalcul!$D$4:$W$4),"-")</f>
        <v>9</v>
      </c>
      <c r="M5" s="56">
        <f>IF(LOOKUP($E5,BaseDeCalcul!$D$9:$W$9,BaseDeCalcul!$D$7:$W$7)&gt;0,LOOKUP($E5,BaseDeCalcul!$D$9:$W$9,BaseDeCalcul!$D$5:$W$5),"-")</f>
        <v>61</v>
      </c>
      <c r="N5" s="57">
        <f>IF(LOOKUP($E5,BaseDeCalcul!$D$9:$W$9,BaseDeCalcul!$D$7:$W$7)&gt;0,LOOKUP($E5,BaseDeCalcul!$D$9:$W$9,BaseDeCalcul!$D$6:$W$6),"-")</f>
        <v>0.8</v>
      </c>
    </row>
    <row r="6" spans="1:14" ht="17">
      <c r="A6" s="91"/>
      <c r="B6" s="92"/>
      <c r="C6" s="92"/>
      <c r="D6" s="92"/>
      <c r="E6" s="24" t="s">
        <v>23</v>
      </c>
      <c r="F6" s="235" t="str">
        <f>IF(Echantillon!B15&gt;"",Echantillon!B15,"")</f>
        <v>Plan du site</v>
      </c>
      <c r="G6" s="235"/>
      <c r="H6" s="235"/>
      <c r="I6" s="235"/>
      <c r="J6" s="235"/>
      <c r="K6" s="54">
        <f>IF(LOOKUP($E6,BaseDeCalcul!$D$9:$W$9,BaseDeCalcul!$D$7:$W$7)&gt;0,LOOKUP($E6,BaseDeCalcul!$D$9:$W$9,BaseDeCalcul!$D$3:$W$3),"-")</f>
        <v>32</v>
      </c>
      <c r="L6" s="55">
        <f>IF(LOOKUP($E6,BaseDeCalcul!$D$9:$W$9,BaseDeCalcul!$D$7:$W$7)&gt;0,LOOKUP($E6,BaseDeCalcul!$D$9:$W$9,BaseDeCalcul!$D$4:$W$4),"-")</f>
        <v>6</v>
      </c>
      <c r="M6" s="56">
        <f>IF(LOOKUP($E6,BaseDeCalcul!$D$9:$W$9,BaseDeCalcul!$D$7:$W$7)&gt;0,LOOKUP($E6,BaseDeCalcul!$D$9:$W$9,BaseDeCalcul!$D$5:$W$5),"-")</f>
        <v>68</v>
      </c>
      <c r="N6" s="57">
        <f>IF(LOOKUP($E6,BaseDeCalcul!$D$9:$W$9,BaseDeCalcul!$D$7:$W$7)&gt;0,LOOKUP($E6,BaseDeCalcul!$D$9:$W$9,BaseDeCalcul!$D$6:$W$6),"-")</f>
        <v>0.84210526315789469</v>
      </c>
    </row>
    <row r="7" spans="1:14" ht="17">
      <c r="A7" s="91"/>
      <c r="B7" s="92"/>
      <c r="C7" s="92"/>
      <c r="D7" s="92"/>
      <c r="E7" s="24" t="s">
        <v>26</v>
      </c>
      <c r="F7" s="235" t="str">
        <f>IF(Echantillon!B16&gt;"",Echantillon!B16,"")</f>
        <v>Résultat de recherche ("numérique responsable")</v>
      </c>
      <c r="G7" s="235"/>
      <c r="H7" s="235"/>
      <c r="I7" s="235"/>
      <c r="J7" s="235"/>
      <c r="K7" s="54">
        <f>IF(LOOKUP($E7,BaseDeCalcul!$D$9:$W$9,BaseDeCalcul!$D$7:$W$7)&gt;0,LOOKUP($E7,BaseDeCalcul!$D$9:$W$9,BaseDeCalcul!$D$3:$W$3),"-")</f>
        <v>31</v>
      </c>
      <c r="L7" s="55">
        <f>IF(LOOKUP($E7,BaseDeCalcul!$D$9:$W$9,BaseDeCalcul!$D$7:$W$7)&gt;0,LOOKUP($E7,BaseDeCalcul!$D$9:$W$9,BaseDeCalcul!$D$4:$W$4),"-")</f>
        <v>6</v>
      </c>
      <c r="M7" s="56">
        <f>IF(LOOKUP($E7,BaseDeCalcul!$D$9:$W$9,BaseDeCalcul!$D$7:$W$7)&gt;0,LOOKUP($E7,BaseDeCalcul!$D$9:$W$9,BaseDeCalcul!$D$5:$W$5),"-")</f>
        <v>69</v>
      </c>
      <c r="N7" s="57">
        <f>IF(LOOKUP($E7,BaseDeCalcul!$D$9:$W$9,BaseDeCalcul!$D$7:$W$7)&gt;0,LOOKUP($E7,BaseDeCalcul!$D$9:$W$9,BaseDeCalcul!$D$6:$W$6),"-")</f>
        <v>0.83783783783783783</v>
      </c>
    </row>
    <row r="8" spans="1:14" ht="14.75" customHeight="1">
      <c r="A8" s="259"/>
      <c r="B8" s="260"/>
      <c r="C8" s="260"/>
      <c r="D8" s="96"/>
      <c r="E8" s="24" t="s">
        <v>29</v>
      </c>
      <c r="F8" s="235" t="str">
        <f>IF(Echantillon!B17&gt;"",Echantillon!B17,"")</f>
        <v>Page Vision</v>
      </c>
      <c r="G8" s="235"/>
      <c r="H8" s="235"/>
      <c r="I8" s="235"/>
      <c r="J8" s="235"/>
      <c r="K8" s="54">
        <f>IF(LOOKUP($E8,BaseDeCalcul!$D$9:$W$9,BaseDeCalcul!$D$7:$W$7)&gt;0,LOOKUP($E8,BaseDeCalcul!$D$9:$W$9,BaseDeCalcul!$D$3:$W$3),"-")</f>
        <v>36</v>
      </c>
      <c r="L8" s="55">
        <f>IF(LOOKUP($E8,BaseDeCalcul!$D$9:$W$9,BaseDeCalcul!$D$7:$W$7)&gt;0,LOOKUP($E8,BaseDeCalcul!$D$9:$W$9,BaseDeCalcul!$D$4:$W$4),"-")</f>
        <v>7</v>
      </c>
      <c r="M8" s="56">
        <f>IF(LOOKUP($E8,BaseDeCalcul!$D$9:$W$9,BaseDeCalcul!$D$7:$W$7)&gt;0,LOOKUP($E8,BaseDeCalcul!$D$9:$W$9,BaseDeCalcul!$D$5:$W$5),"-")</f>
        <v>63</v>
      </c>
      <c r="N8" s="57">
        <f>IF(LOOKUP($E8,BaseDeCalcul!$D$9:$W$9,BaseDeCalcul!$D$7:$W$7)&gt;0,LOOKUP($E8,BaseDeCalcul!$D$9:$W$9,BaseDeCalcul!$D$6:$W$6),"-")</f>
        <v>0.83720930232558144</v>
      </c>
    </row>
    <row r="9" spans="1:14">
      <c r="E9" s="261" t="s">
        <v>91</v>
      </c>
      <c r="F9" s="262"/>
      <c r="G9" s="262"/>
      <c r="H9" s="262"/>
      <c r="I9" s="262"/>
      <c r="J9" s="262"/>
      <c r="K9" s="262"/>
      <c r="L9" s="262"/>
      <c r="M9" s="262"/>
      <c r="N9" s="93">
        <f>IF(COUNTIF(N4:N8,"&lt;&gt;-")&gt;0,SUM(N4:N8)/COUNTIF(N4:N8,"&lt;&gt;-"),"-")</f>
        <v>0.82430004588165406</v>
      </c>
    </row>
    <row r="10" spans="1:14">
      <c r="E10" s="261" t="s">
        <v>92</v>
      </c>
      <c r="F10" s="262"/>
      <c r="G10" s="262"/>
      <c r="H10" s="262"/>
      <c r="I10" s="262"/>
      <c r="J10" s="262"/>
      <c r="K10" s="262"/>
      <c r="L10" s="262"/>
      <c r="M10" s="262"/>
      <c r="N10" s="93">
        <f>IF(COUNTIF(N4:N9,"&lt;&gt;-")&gt;0,MAX(N4:N9),"-")</f>
        <v>0.84210526315789469</v>
      </c>
    </row>
    <row r="11" spans="1:14">
      <c r="E11" s="263" t="s">
        <v>93</v>
      </c>
      <c r="F11" s="264"/>
      <c r="G11" s="264"/>
      <c r="H11" s="264"/>
      <c r="I11" s="264"/>
      <c r="J11" s="264"/>
      <c r="K11" s="264"/>
      <c r="L11" s="264"/>
      <c r="M11" s="264"/>
      <c r="N11" s="94">
        <f>IF(COUNTIF(N4:N9,"&lt;&gt;-")&gt;0,MIN(N4:N9),"-")</f>
        <v>0.8</v>
      </c>
    </row>
    <row r="12" spans="1:14">
      <c r="E12" s="265" t="s">
        <v>480</v>
      </c>
      <c r="F12" s="265"/>
      <c r="G12" s="265"/>
      <c r="H12" s="265"/>
      <c r="I12" s="265"/>
      <c r="J12" s="265"/>
      <c r="K12" s="265"/>
      <c r="L12" s="265"/>
      <c r="M12" s="265"/>
      <c r="N12" s="265"/>
    </row>
    <row r="13" spans="1:14">
      <c r="E13" s="266" t="s">
        <v>481</v>
      </c>
      <c r="F13" s="267"/>
      <c r="G13" s="267"/>
      <c r="H13" s="267"/>
      <c r="I13" s="267"/>
      <c r="J13" s="267"/>
      <c r="K13" s="267"/>
      <c r="L13" s="267"/>
      <c r="M13" s="267"/>
      <c r="N13" s="268"/>
    </row>
    <row r="14" spans="1:14">
      <c r="E14" s="269"/>
      <c r="F14" s="270"/>
      <c r="G14" s="270"/>
      <c r="H14" s="270"/>
      <c r="I14" s="270"/>
      <c r="J14" s="270"/>
      <c r="K14" s="270"/>
      <c r="L14" s="270"/>
      <c r="M14" s="270"/>
      <c r="N14" s="271"/>
    </row>
    <row r="15" spans="1:14">
      <c r="E15" s="269"/>
      <c r="F15" s="270"/>
      <c r="G15" s="270"/>
      <c r="H15" s="270"/>
      <c r="I15" s="270"/>
      <c r="J15" s="270"/>
      <c r="K15" s="270"/>
      <c r="L15" s="270"/>
      <c r="M15" s="270"/>
      <c r="N15" s="271"/>
    </row>
    <row r="16" spans="1:14">
      <c r="E16" s="269"/>
      <c r="F16" s="270"/>
      <c r="G16" s="270"/>
      <c r="H16" s="270"/>
      <c r="I16" s="270"/>
      <c r="J16" s="270"/>
      <c r="K16" s="270"/>
      <c r="L16" s="270"/>
      <c r="M16" s="270"/>
      <c r="N16" s="271"/>
    </row>
    <row r="17" spans="5:14">
      <c r="E17" s="272"/>
      <c r="F17" s="273"/>
      <c r="G17" s="273"/>
      <c r="H17" s="273"/>
      <c r="I17" s="273"/>
      <c r="J17" s="273"/>
      <c r="K17" s="273"/>
      <c r="L17" s="273"/>
      <c r="M17" s="273"/>
      <c r="N17" s="274"/>
    </row>
  </sheetData>
  <mergeCells count="14">
    <mergeCell ref="E9:M9"/>
    <mergeCell ref="E10:M10"/>
    <mergeCell ref="E11:M11"/>
    <mergeCell ref="E12:N12"/>
    <mergeCell ref="E13:N17"/>
    <mergeCell ref="F7:J7"/>
    <mergeCell ref="A8:C8"/>
    <mergeCell ref="F8:J8"/>
    <mergeCell ref="A1:N1"/>
    <mergeCell ref="A3:C3"/>
    <mergeCell ref="E3:J3"/>
    <mergeCell ref="F4:J4"/>
    <mergeCell ref="F5:J5"/>
    <mergeCell ref="F6:J6"/>
  </mergeCells>
  <conditionalFormatting sqref="N4:N8">
    <cfRule type="cellIs" dxfId="250" priority="2" operator="equal">
      <formula>0</formula>
    </cfRule>
    <cfRule type="cellIs" dxfId="249" priority="4" operator="notEqual">
      <formula>"-"</formula>
    </cfRule>
  </conditionalFormatting>
  <conditionalFormatting sqref="N9">
    <cfRule type="cellIs" dxfId="248" priority="1" operator="greaterThan">
      <formula>0</formula>
    </cfRule>
  </conditionalFormatting>
  <pageMargins left="0.7" right="0.7" top="0.75" bottom="0.75"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5"/>
  <dimension ref="A1:AU151"/>
  <sheetViews>
    <sheetView zoomScaleNormal="100" zoomScalePageLayoutView="85" workbookViewId="0">
      <pane xSplit="3" ySplit="9" topLeftCell="D10" activePane="bottomRight" state="frozenSplit"/>
      <selection pane="topRight" activeCell="C24" sqref="C24"/>
      <selection pane="bottomLeft" activeCell="C24" sqref="C24"/>
      <selection pane="bottomRight" activeCell="A152" sqref="A152:C262"/>
    </sheetView>
  </sheetViews>
  <sheetFormatPr baseColWidth="10" defaultColWidth="8.6640625" defaultRowHeight="15"/>
  <cols>
    <col min="28" max="30" width="8.6640625" style="5"/>
    <col min="32" max="36" width="8.6640625" style="5"/>
    <col min="37" max="37" width="16.5" style="5" customWidth="1"/>
    <col min="38" max="40" width="12" style="5" customWidth="1"/>
    <col min="41" max="41" width="12" customWidth="1"/>
    <col min="43" max="43" width="18" customWidth="1"/>
    <col min="45" max="45" width="9.1640625" bestFit="1" customWidth="1"/>
    <col min="47" max="47" width="11.1640625" customWidth="1"/>
  </cols>
  <sheetData>
    <row r="1" spans="1:47" s="118" customFormat="1" ht="19">
      <c r="A1" s="275" t="s">
        <v>482</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row>
    <row r="2" spans="1:47" ht="23.25" customHeight="1">
      <c r="A2" s="276" t="s">
        <v>483</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row>
    <row r="3" spans="1:47">
      <c r="C3" t="s">
        <v>78</v>
      </c>
      <c r="D3">
        <f>COUNTIF(D10:D151,$C$3)</f>
        <v>37</v>
      </c>
      <c r="E3">
        <f t="shared" ref="E3:V3" si="0">COUNTIF(E10:E151,$C$3)</f>
        <v>36</v>
      </c>
      <c r="F3">
        <f t="shared" si="0"/>
        <v>32</v>
      </c>
      <c r="G3">
        <f t="shared" si="0"/>
        <v>31</v>
      </c>
      <c r="H3">
        <f t="shared" si="0"/>
        <v>36</v>
      </c>
      <c r="I3">
        <f t="shared" si="0"/>
        <v>37</v>
      </c>
      <c r="J3">
        <f t="shared" si="0"/>
        <v>39</v>
      </c>
      <c r="K3">
        <f t="shared" si="0"/>
        <v>31</v>
      </c>
      <c r="L3">
        <f t="shared" si="0"/>
        <v>28</v>
      </c>
      <c r="M3">
        <f t="shared" si="0"/>
        <v>32</v>
      </c>
      <c r="N3">
        <f t="shared" si="0"/>
        <v>38</v>
      </c>
      <c r="O3">
        <f t="shared" si="0"/>
        <v>30</v>
      </c>
      <c r="P3">
        <f t="shared" si="0"/>
        <v>33</v>
      </c>
      <c r="Q3">
        <f t="shared" si="0"/>
        <v>31</v>
      </c>
      <c r="R3">
        <f t="shared" si="0"/>
        <v>37</v>
      </c>
      <c r="S3">
        <f t="shared" si="0"/>
        <v>0</v>
      </c>
      <c r="T3">
        <f t="shared" si="0"/>
        <v>0</v>
      </c>
      <c r="U3">
        <f t="shared" si="0"/>
        <v>0</v>
      </c>
      <c r="V3">
        <f t="shared" si="0"/>
        <v>0</v>
      </c>
      <c r="W3">
        <f>COUNTIF(W10:W146,$C$3)</f>
        <v>0</v>
      </c>
    </row>
    <row r="4" spans="1:47">
      <c r="C4" t="s">
        <v>79</v>
      </c>
      <c r="D4">
        <f>COUNTIF(D10:D151,$C$4)</f>
        <v>9</v>
      </c>
      <c r="E4">
        <f>COUNTIF(E10:E151,$C$4)</f>
        <v>9</v>
      </c>
      <c r="F4">
        <f t="shared" ref="F4:V4" si="1">COUNTIF(F10:F151,$C$4)</f>
        <v>6</v>
      </c>
      <c r="G4">
        <f t="shared" si="1"/>
        <v>6</v>
      </c>
      <c r="H4">
        <f t="shared" si="1"/>
        <v>7</v>
      </c>
      <c r="I4">
        <f t="shared" si="1"/>
        <v>9</v>
      </c>
      <c r="J4">
        <f t="shared" si="1"/>
        <v>9</v>
      </c>
      <c r="K4">
        <f t="shared" si="1"/>
        <v>9</v>
      </c>
      <c r="L4">
        <f t="shared" si="1"/>
        <v>9</v>
      </c>
      <c r="M4">
        <f t="shared" si="1"/>
        <v>6</v>
      </c>
      <c r="N4">
        <f t="shared" si="1"/>
        <v>8</v>
      </c>
      <c r="O4">
        <f t="shared" si="1"/>
        <v>7</v>
      </c>
      <c r="P4">
        <f t="shared" si="1"/>
        <v>7</v>
      </c>
      <c r="Q4">
        <f t="shared" si="1"/>
        <v>7</v>
      </c>
      <c r="R4">
        <f t="shared" si="1"/>
        <v>9</v>
      </c>
      <c r="S4">
        <f t="shared" si="1"/>
        <v>0</v>
      </c>
      <c r="T4">
        <f t="shared" si="1"/>
        <v>0</v>
      </c>
      <c r="U4">
        <f t="shared" si="1"/>
        <v>0</v>
      </c>
      <c r="V4">
        <f t="shared" si="1"/>
        <v>0</v>
      </c>
      <c r="W4">
        <f>COUNTIF(W10:W146,$C$4)</f>
        <v>0</v>
      </c>
    </row>
    <row r="5" spans="1:47">
      <c r="C5" t="s">
        <v>80</v>
      </c>
      <c r="D5">
        <f>COUNTIF(D10:D151,$C$5)</f>
        <v>60</v>
      </c>
      <c r="E5">
        <f t="shared" ref="E5:V5" si="2">COUNTIF(E10:E151,$C$5)</f>
        <v>61</v>
      </c>
      <c r="F5">
        <f t="shared" si="2"/>
        <v>68</v>
      </c>
      <c r="G5">
        <f t="shared" si="2"/>
        <v>69</v>
      </c>
      <c r="H5">
        <f t="shared" si="2"/>
        <v>63</v>
      </c>
      <c r="I5">
        <f t="shared" si="2"/>
        <v>60</v>
      </c>
      <c r="J5">
        <f t="shared" si="2"/>
        <v>58</v>
      </c>
      <c r="K5">
        <f t="shared" si="2"/>
        <v>66</v>
      </c>
      <c r="L5">
        <f t="shared" si="2"/>
        <v>69</v>
      </c>
      <c r="M5">
        <f t="shared" si="2"/>
        <v>68</v>
      </c>
      <c r="N5">
        <f t="shared" si="2"/>
        <v>60</v>
      </c>
      <c r="O5">
        <f t="shared" si="2"/>
        <v>69</v>
      </c>
      <c r="P5">
        <f t="shared" si="2"/>
        <v>66</v>
      </c>
      <c r="Q5">
        <f t="shared" si="2"/>
        <v>68</v>
      </c>
      <c r="R5">
        <f t="shared" si="2"/>
        <v>60</v>
      </c>
      <c r="S5">
        <f t="shared" si="2"/>
        <v>0</v>
      </c>
      <c r="T5">
        <f t="shared" si="2"/>
        <v>0</v>
      </c>
      <c r="U5">
        <f t="shared" si="2"/>
        <v>0</v>
      </c>
      <c r="V5">
        <f t="shared" si="2"/>
        <v>0</v>
      </c>
      <c r="W5">
        <f>COUNTIF(W10:W146,$C$5)</f>
        <v>0</v>
      </c>
    </row>
    <row r="6" spans="1:47" ht="15.5" customHeight="1">
      <c r="A6" s="277" t="s">
        <v>484</v>
      </c>
      <c r="B6" s="277"/>
      <c r="C6" s="277"/>
      <c r="D6" s="53">
        <f>IF(D7&gt;0,D3/D7,"-")</f>
        <v>0.80434782608695654</v>
      </c>
      <c r="E6" s="53">
        <f t="shared" ref="E6:W6" si="3">IF(E7&gt;0,E3/E7,"-")</f>
        <v>0.8</v>
      </c>
      <c r="F6" s="53">
        <f t="shared" si="3"/>
        <v>0.84210526315789469</v>
      </c>
      <c r="G6" s="53">
        <f t="shared" si="3"/>
        <v>0.83783783783783783</v>
      </c>
      <c r="H6" s="53">
        <f t="shared" si="3"/>
        <v>0.83720930232558144</v>
      </c>
      <c r="I6" s="53">
        <f t="shared" si="3"/>
        <v>0.80434782608695654</v>
      </c>
      <c r="J6" s="53">
        <f t="shared" si="3"/>
        <v>0.8125</v>
      </c>
      <c r="K6" s="53">
        <f t="shared" si="3"/>
        <v>0.77500000000000002</v>
      </c>
      <c r="L6" s="53">
        <f t="shared" si="3"/>
        <v>0.7567567567567568</v>
      </c>
      <c r="M6" s="53">
        <f t="shared" si="3"/>
        <v>0.84210526315789469</v>
      </c>
      <c r="N6" s="53">
        <f t="shared" si="3"/>
        <v>0.82608695652173914</v>
      </c>
      <c r="O6" s="53">
        <f t="shared" si="3"/>
        <v>0.81081081081081086</v>
      </c>
      <c r="P6" s="53">
        <f t="shared" si="3"/>
        <v>0.82499999999999996</v>
      </c>
      <c r="Q6" s="53">
        <f t="shared" si="3"/>
        <v>0.81578947368421051</v>
      </c>
      <c r="R6" s="53">
        <f t="shared" si="3"/>
        <v>0.80434782608695654</v>
      </c>
      <c r="S6" s="53" t="str">
        <f t="shared" si="3"/>
        <v>-</v>
      </c>
      <c r="T6" s="53" t="str">
        <f t="shared" si="3"/>
        <v>-</v>
      </c>
      <c r="U6" s="53" t="str">
        <f t="shared" si="3"/>
        <v>-</v>
      </c>
      <c r="V6" s="53" t="str">
        <f t="shared" si="3"/>
        <v>-</v>
      </c>
      <c r="W6" s="53" t="str">
        <f t="shared" si="3"/>
        <v>-</v>
      </c>
      <c r="AL6" s="5">
        <f>COUNTIFS($AF$10:$AF$200,AL$13,$C$10:$C$200,$AK15)</f>
        <v>0</v>
      </c>
    </row>
    <row r="7" spans="1:47" ht="19.25" customHeight="1">
      <c r="A7" s="277" t="s">
        <v>485</v>
      </c>
      <c r="B7" s="277"/>
      <c r="C7" s="277"/>
      <c r="D7">
        <f t="shared" ref="D7:W7" si="4">D3+D4</f>
        <v>46</v>
      </c>
      <c r="E7">
        <f t="shared" si="4"/>
        <v>45</v>
      </c>
      <c r="F7">
        <f t="shared" si="4"/>
        <v>38</v>
      </c>
      <c r="G7">
        <f t="shared" si="4"/>
        <v>37</v>
      </c>
      <c r="H7">
        <f t="shared" si="4"/>
        <v>43</v>
      </c>
      <c r="I7">
        <f t="shared" si="4"/>
        <v>46</v>
      </c>
      <c r="J7">
        <f t="shared" si="4"/>
        <v>48</v>
      </c>
      <c r="K7">
        <f t="shared" si="4"/>
        <v>40</v>
      </c>
      <c r="L7">
        <f t="shared" si="4"/>
        <v>37</v>
      </c>
      <c r="M7">
        <f t="shared" si="4"/>
        <v>38</v>
      </c>
      <c r="N7">
        <f t="shared" si="4"/>
        <v>46</v>
      </c>
      <c r="O7">
        <f t="shared" si="4"/>
        <v>37</v>
      </c>
      <c r="P7">
        <f t="shared" si="4"/>
        <v>40</v>
      </c>
      <c r="Q7">
        <f t="shared" si="4"/>
        <v>38</v>
      </c>
      <c r="R7">
        <f t="shared" si="4"/>
        <v>46</v>
      </c>
      <c r="S7">
        <f t="shared" si="4"/>
        <v>0</v>
      </c>
      <c r="T7">
        <f t="shared" si="4"/>
        <v>0</v>
      </c>
      <c r="U7">
        <f t="shared" si="4"/>
        <v>0</v>
      </c>
      <c r="V7">
        <f t="shared" si="4"/>
        <v>0</v>
      </c>
      <c r="W7">
        <f t="shared" si="4"/>
        <v>0</v>
      </c>
      <c r="AF7" s="279" t="s">
        <v>486</v>
      </c>
      <c r="AG7" s="279"/>
      <c r="AH7" s="279" t="s">
        <v>487</v>
      </c>
      <c r="AI7" s="279"/>
      <c r="AJ7" s="279"/>
    </row>
    <row r="8" spans="1:47" ht="6" customHeight="1">
      <c r="A8" s="119"/>
      <c r="B8" s="119"/>
      <c r="C8" s="119"/>
      <c r="D8" s="120"/>
      <c r="E8" s="120"/>
      <c r="F8" s="120"/>
      <c r="G8" s="120"/>
      <c r="H8" s="120"/>
      <c r="I8" s="120"/>
      <c r="J8" s="120"/>
      <c r="K8" s="120"/>
      <c r="L8" s="120"/>
      <c r="M8" s="120"/>
      <c r="N8" s="120"/>
      <c r="O8" s="120"/>
      <c r="P8" s="120"/>
      <c r="Q8" s="120"/>
      <c r="R8" s="120"/>
      <c r="S8" s="120"/>
      <c r="T8" s="120"/>
      <c r="U8" s="120"/>
      <c r="V8" s="120"/>
      <c r="W8" s="120"/>
      <c r="X8" s="120"/>
      <c r="Y8" s="120"/>
      <c r="Z8" s="120"/>
      <c r="AA8" s="120"/>
      <c r="AB8" s="121"/>
      <c r="AC8" s="121"/>
      <c r="AD8" s="121"/>
      <c r="AE8" s="120"/>
      <c r="AF8" s="121"/>
      <c r="AG8" s="121"/>
      <c r="AH8" s="121"/>
      <c r="AI8" s="121"/>
      <c r="AJ8" s="121"/>
      <c r="AK8" s="121"/>
      <c r="AL8" s="121"/>
      <c r="AM8" s="121"/>
      <c r="AN8" s="121"/>
      <c r="AO8" s="120"/>
    </row>
    <row r="9" spans="1:47">
      <c r="A9" s="278" t="s">
        <v>488</v>
      </c>
      <c r="B9" s="278"/>
      <c r="C9" s="122" t="s">
        <v>105</v>
      </c>
      <c r="D9" s="122" t="str">
        <f>Echantillon!A12</f>
        <v>P01</v>
      </c>
      <c r="E9" s="122" t="str">
        <f>Echantillon!A13</f>
        <v>P02</v>
      </c>
      <c r="F9" s="122" t="str">
        <f>Echantillon!A14</f>
        <v>P03</v>
      </c>
      <c r="G9" s="122" t="str">
        <f>Echantillon!A15</f>
        <v>P04</v>
      </c>
      <c r="H9" s="122" t="str">
        <f>Echantillon!A16</f>
        <v>P05</v>
      </c>
      <c r="I9" s="122" t="str">
        <f>Echantillon!A17</f>
        <v>P06</v>
      </c>
      <c r="J9" s="122" t="str">
        <f>Echantillon!A18</f>
        <v>P07</v>
      </c>
      <c r="K9" s="122" t="str">
        <f>Echantillon!A19</f>
        <v>P08</v>
      </c>
      <c r="L9" s="122" t="str">
        <f>Echantillon!A20</f>
        <v>P09</v>
      </c>
      <c r="M9" s="122" t="str">
        <f>Echantillon!A21</f>
        <v>P10</v>
      </c>
      <c r="N9" s="122" t="str">
        <f>Echantillon!A22</f>
        <v>P11</v>
      </c>
      <c r="O9" s="122" t="str">
        <f>Echantillon!A23</f>
        <v>P12</v>
      </c>
      <c r="P9" s="122" t="str">
        <f>Echantillon!A24</f>
        <v>P13</v>
      </c>
      <c r="Q9" s="122" t="str">
        <f>Echantillon!A25</f>
        <v>P14</v>
      </c>
      <c r="R9" s="122" t="str">
        <f>Echantillon!A26</f>
        <v>P15</v>
      </c>
      <c r="S9" s="122" t="str">
        <f>Echantillon!A27</f>
        <v>P16</v>
      </c>
      <c r="T9" s="122" t="str">
        <f>Echantillon!A28</f>
        <v>P17</v>
      </c>
      <c r="U9" s="122" t="str">
        <f>Echantillon!A29</f>
        <v>P18</v>
      </c>
      <c r="V9" s="122" t="str">
        <f>Echantillon!A30</f>
        <v>P19</v>
      </c>
      <c r="W9" s="122" t="str">
        <f>Echantillon!A31</f>
        <v>P20</v>
      </c>
      <c r="X9" s="122"/>
      <c r="Y9" s="122"/>
      <c r="Z9" s="122"/>
      <c r="AA9" s="122" t="s">
        <v>70</v>
      </c>
      <c r="AB9" s="123" t="s">
        <v>78</v>
      </c>
      <c r="AC9" s="123" t="s">
        <v>79</v>
      </c>
      <c r="AD9" s="123" t="s">
        <v>80</v>
      </c>
      <c r="AE9" s="122" t="s">
        <v>489</v>
      </c>
      <c r="AF9" s="123" t="s">
        <v>490</v>
      </c>
      <c r="AG9" s="123" t="s">
        <v>491</v>
      </c>
      <c r="AH9" s="123">
        <v>1</v>
      </c>
      <c r="AI9" s="123">
        <v>2</v>
      </c>
      <c r="AJ9" s="123">
        <v>3</v>
      </c>
      <c r="AK9" s="278" t="s">
        <v>492</v>
      </c>
      <c r="AL9" s="278"/>
      <c r="AM9" s="278"/>
      <c r="AN9" s="278"/>
      <c r="AO9" s="278"/>
      <c r="AP9" s="14"/>
    </row>
    <row r="10" spans="1:47">
      <c r="A10" s="14" t="str">
        <f>Criteres!B4</f>
        <v>Images</v>
      </c>
      <c r="B10" s="14" t="str">
        <f>Criteres!C4</f>
        <v>1.1</v>
      </c>
      <c r="C10" s="14" t="str">
        <f>Criteres!D4</f>
        <v>A</v>
      </c>
      <c r="D10" s="14" t="str">
        <f>IF('P01'!F4&gt;"","NC",'P01'!E4)</f>
        <v>C</v>
      </c>
      <c r="E10" s="14" t="str">
        <f>IF('P02'!F4&gt;"","NC",'P02'!E4)</f>
        <v>NA</v>
      </c>
      <c r="F10" s="14" t="str">
        <f>IF('P03'!F4&gt;"","NC",'P03'!E4)</f>
        <v>NA</v>
      </c>
      <c r="G10" s="14" t="str">
        <f>IF('P04'!F4&gt;"","NC",'P04'!E4)</f>
        <v>NA</v>
      </c>
      <c r="H10" s="14" t="str">
        <f>IF('P05'!F4&gt;"","NC",'P05'!E4)</f>
        <v>NA</v>
      </c>
      <c r="I10" s="14" t="str">
        <f>IF('P06'!F4&gt;"","NC",'P06'!E4)</f>
        <v>NA</v>
      </c>
      <c r="J10" s="14" t="str">
        <f>IF('P07'!F4&gt;"","NC",'P07'!E4)</f>
        <v>NA</v>
      </c>
      <c r="K10" s="14" t="str">
        <f>IF('P08'!F4&gt;"","NC",'P08'!E4)</f>
        <v>C</v>
      </c>
      <c r="L10" s="14" t="str">
        <f>IF('P09'!F4&gt;"","NC",'P09'!E4)</f>
        <v>NA</v>
      </c>
      <c r="M10" s="14" t="str">
        <f>IF('P10'!F4&gt;"","NC",'P10'!E4)</f>
        <v>NA</v>
      </c>
      <c r="N10" s="14" t="str">
        <f>IF('P11'!F4&gt;"","NC",'P11'!E4)</f>
        <v>NA</v>
      </c>
      <c r="O10" s="14" t="str">
        <f>IF('P12'!F4&gt;"","NC",'P12'!E4)</f>
        <v>NA</v>
      </c>
      <c r="P10" s="14" t="str">
        <f>IF('P13'!F4&gt;"","NC",'P13'!E4)</f>
        <v>NA</v>
      </c>
      <c r="Q10" s="14" t="str">
        <f>IF('P14'!F4&gt;"","NC",'P14'!E4)</f>
        <v>NA</v>
      </c>
      <c r="R10" s="14" t="str">
        <f>IF('P15'!F4&gt;"","NC",'P15'!E4)</f>
        <v>NA</v>
      </c>
      <c r="S10" s="14" t="str">
        <f>IF('P16'!F4&gt;"","NC",'P16'!E4)</f>
        <v>NT</v>
      </c>
      <c r="T10" s="14" t="str">
        <f>IF('P17'!F4&gt;"","NC",'P17'!E4)</f>
        <v>NT</v>
      </c>
      <c r="U10" s="14" t="str">
        <f>IF('P18'!F4&gt;"","NC",'P18'!E4)</f>
        <v>NT</v>
      </c>
      <c r="V10" s="14" t="str">
        <f>IF('P19'!F4&gt;"","NC",'P19'!E4)</f>
        <v>NT</v>
      </c>
      <c r="W10" s="203" t="str">
        <f>IF('P20'!F4&gt;"","NC",'P20'!E4)</f>
        <v>NT</v>
      </c>
      <c r="X10" s="14"/>
      <c r="Y10" s="14"/>
      <c r="Z10" s="14"/>
      <c r="AA10" s="14">
        <v>1</v>
      </c>
      <c r="AB10" s="15">
        <f>COUNTIF(BaseDeCalcul!D10:Z10,"C")</f>
        <v>2</v>
      </c>
      <c r="AC10" s="15">
        <f>COUNTIF(BaseDeCalcul!D10:Z10,"NC")</f>
        <v>0</v>
      </c>
      <c r="AD10" s="15">
        <f>COUNTIF(BaseDeCalcul!D10:Z10,"NA")</f>
        <v>13</v>
      </c>
      <c r="AE10" s="16" t="str">
        <f>IF(COUNTIF(D10:W10,"NC")&gt;0,"NC",IF(COUNTIF(D10:W10,"C")&gt;0,"C",IF(COUNTIF(D10:W10,"NA")&gt;0,"NA","NT")))</f>
        <v>C</v>
      </c>
      <c r="AF10" s="15" t="str">
        <f>IF(CritereSelection!F4="x",AE10,"NT")</f>
        <v>NT</v>
      </c>
      <c r="AG10" s="15" t="str">
        <f>IF(CritereSelection!G4="x",AE10,"NT")</f>
        <v>NT</v>
      </c>
      <c r="AH10" s="15" t="str">
        <f>IF(Criteres!$H4=1,$AE10,"NT")</f>
        <v>C</v>
      </c>
      <c r="AI10" s="15" t="str">
        <f>IF(Criteres!$H4=2,$AE10,"NT")</f>
        <v>NT</v>
      </c>
      <c r="AJ10" s="15" t="str">
        <f>IF(Criteres!$H4=3,$AE10,"NT")</f>
        <v>NT</v>
      </c>
      <c r="AK10" s="15"/>
      <c r="AL10" s="15"/>
      <c r="AM10" s="15"/>
      <c r="AN10" s="15"/>
      <c r="AO10" s="14"/>
      <c r="AP10" s="14"/>
    </row>
    <row r="11" spans="1:47">
      <c r="A11" s="14" t="str">
        <f>Criteres!B5</f>
        <v>Images</v>
      </c>
      <c r="B11" s="14" t="str">
        <f>Criteres!C5</f>
        <v>1.2</v>
      </c>
      <c r="C11" s="14" t="str">
        <f>Criteres!D5</f>
        <v>A</v>
      </c>
      <c r="D11" s="14" t="str">
        <f>IF('P01'!F5&gt;"","NC",'P01'!E5)</f>
        <v>NC</v>
      </c>
      <c r="E11" s="14" t="str">
        <f>IF('P02'!F5&gt;"","NC",'P02'!E5)</f>
        <v>C</v>
      </c>
      <c r="F11" s="14" t="str">
        <f>IF('P03'!F5&gt;"","NC",'P03'!E5)</f>
        <v>C</v>
      </c>
      <c r="G11" s="14" t="str">
        <f>IF('P04'!F5&gt;"","NC",'P04'!E5)</f>
        <v>NA</v>
      </c>
      <c r="H11" s="14" t="str">
        <f>IF('P05'!F5&gt;"","NC",'P05'!E5)</f>
        <v>C</v>
      </c>
      <c r="I11" s="14" t="str">
        <f>IF('P06'!F5&gt;"","NC",'P06'!E5)</f>
        <v>C</v>
      </c>
      <c r="J11" s="14" t="str">
        <f>IF('P07'!F5&gt;"","NC",'P07'!E5)</f>
        <v>C</v>
      </c>
      <c r="K11" s="14" t="str">
        <f>IF('P08'!F5&gt;"","NC",'P08'!E5)</f>
        <v>C</v>
      </c>
      <c r="L11" s="14" t="str">
        <f>IF('P09'!F5&gt;"","NC",'P09'!E5)</f>
        <v>C</v>
      </c>
      <c r="M11" s="14" t="str">
        <f>IF('P10'!F5&gt;"","NC",'P10'!E5)</f>
        <v>C</v>
      </c>
      <c r="N11" s="14" t="str">
        <f>IF('P11'!F5&gt;"","NC",'P11'!E5)</f>
        <v>C</v>
      </c>
      <c r="O11" s="14" t="str">
        <f>IF('P12'!F5&gt;"","NC",'P12'!E5)</f>
        <v>C</v>
      </c>
      <c r="P11" s="14" t="str">
        <f>IF('P13'!F5&gt;"","NC",'P13'!E5)</f>
        <v>C</v>
      </c>
      <c r="Q11" s="14" t="str">
        <f>IF('P14'!F5&gt;"","NC",'P14'!E5)</f>
        <v>C</v>
      </c>
      <c r="R11" s="14" t="str">
        <f>IF('P15'!F5&gt;"","NC",'P15'!E5)</f>
        <v>C</v>
      </c>
      <c r="S11" s="14" t="str">
        <f>IF('P16'!F5&gt;"","NC",'P16'!E5)</f>
        <v>NT</v>
      </c>
      <c r="T11" s="14" t="str">
        <f>IF('P17'!F5&gt;"","NC",'P17'!E5)</f>
        <v>NT</v>
      </c>
      <c r="U11" s="14" t="str">
        <f>IF('P18'!F5&gt;"","NC",'P18'!E5)</f>
        <v>NT</v>
      </c>
      <c r="V11" s="14" t="str">
        <f>IF('P19'!F5&gt;"","NC",'P19'!E5)</f>
        <v>NT</v>
      </c>
      <c r="W11" s="204" t="str">
        <f>IF('P20'!F5&gt;"","NC",'P20'!E5)</f>
        <v>NT</v>
      </c>
      <c r="X11" s="14"/>
      <c r="Y11" s="14"/>
      <c r="Z11" s="14"/>
      <c r="AA11" s="14">
        <v>2</v>
      </c>
      <c r="AB11" s="15">
        <f>COUNTIF(BaseDeCalcul!D11:Z11,"C")</f>
        <v>13</v>
      </c>
      <c r="AC11" s="15">
        <f>COUNTIF(BaseDeCalcul!D11:Z11,"NC")</f>
        <v>1</v>
      </c>
      <c r="AD11" s="15">
        <f>COUNTIF(BaseDeCalcul!D11:Z11,"NA")</f>
        <v>1</v>
      </c>
      <c r="AE11" s="16" t="str">
        <f t="shared" ref="AE11:AE43" si="5">IF(COUNTIF(D11:W11,"NC")&gt;0,"NC",IF(COUNTIF(D11:W11,"C")&gt;0,"C",IF(COUNTIF(D11:W11,"NA")&gt;0,"NA","NT")))</f>
        <v>NC</v>
      </c>
      <c r="AF11" s="15" t="str">
        <f>IF(CritereSelection!F5="x",AE11,"NT")</f>
        <v>NT</v>
      </c>
      <c r="AG11" s="15" t="str">
        <f>IF(CritereSelection!G5="x",AE11,"NT")</f>
        <v>NT</v>
      </c>
      <c r="AH11" s="15" t="str">
        <f>IF(Criteres!$H5=1,$AE11,"NT")</f>
        <v>NT</v>
      </c>
      <c r="AI11" s="15" t="str">
        <f>IF(Criteres!$H5=2,$AE11,"NT")</f>
        <v>NT</v>
      </c>
      <c r="AJ11" s="15" t="str">
        <f>IF(Criteres!$H5=3,$AE11,"NT")</f>
        <v>NC</v>
      </c>
      <c r="AK11" s="15"/>
      <c r="AL11" s="15"/>
      <c r="AM11" s="15"/>
      <c r="AN11" s="15"/>
      <c r="AO11" s="14"/>
      <c r="AP11" s="14"/>
    </row>
    <row r="12" spans="1:47">
      <c r="A12" s="14" t="str">
        <f>Criteres!B6</f>
        <v>Images</v>
      </c>
      <c r="B12" s="14" t="str">
        <f>Criteres!C6</f>
        <v>1.3</v>
      </c>
      <c r="C12" s="14" t="str">
        <f>Criteres!D6</f>
        <v>A</v>
      </c>
      <c r="D12" s="14" t="str">
        <f>IF('P01'!F6&gt;"","NC",'P01'!E6)</f>
        <v>NA</v>
      </c>
      <c r="E12" s="14" t="str">
        <f>IF('P02'!F6&gt;"","NC",'P02'!E6)</f>
        <v>NA</v>
      </c>
      <c r="F12" s="14" t="str">
        <f>IF('P03'!F6&gt;"","NC",'P03'!E6)</f>
        <v>NA</v>
      </c>
      <c r="G12" s="14" t="str">
        <f>IF('P04'!F6&gt;"","NC",'P04'!E6)</f>
        <v>NA</v>
      </c>
      <c r="H12" s="14" t="str">
        <f>IF('P05'!F6&gt;"","NC",'P05'!E6)</f>
        <v>NA</v>
      </c>
      <c r="I12" s="14" t="str">
        <f>IF('P06'!F6&gt;"","NC",'P06'!E6)</f>
        <v>NA</v>
      </c>
      <c r="J12" s="14" t="str">
        <f>IF('P07'!F6&gt;"","NC",'P07'!E6)</f>
        <v>NA</v>
      </c>
      <c r="K12" s="14" t="str">
        <f>IF('P08'!F6&gt;"","NC",'P08'!E6)</f>
        <v>NA</v>
      </c>
      <c r="L12" s="14" t="str">
        <f>IF('P09'!F6&gt;"","NC",'P09'!E6)</f>
        <v>NA</v>
      </c>
      <c r="M12" s="14" t="str">
        <f>IF('P10'!F6&gt;"","NC",'P10'!E6)</f>
        <v>NA</v>
      </c>
      <c r="N12" s="14" t="str">
        <f>IF('P11'!F6&gt;"","NC",'P11'!E6)</f>
        <v>NA</v>
      </c>
      <c r="O12" s="14" t="str">
        <f>IF('P12'!F6&gt;"","NC",'P12'!E6)</f>
        <v>NA</v>
      </c>
      <c r="P12" s="14" t="str">
        <f>IF('P13'!F6&gt;"","NC",'P13'!E6)</f>
        <v>NA</v>
      </c>
      <c r="Q12" s="14" t="str">
        <f>IF('P14'!F6&gt;"","NC",'P14'!E6)</f>
        <v>NA</v>
      </c>
      <c r="R12" s="14" t="str">
        <f>IF('P15'!F6&gt;"","NC",'P15'!E6)</f>
        <v>NA</v>
      </c>
      <c r="S12" s="14" t="str">
        <f>IF('P16'!F6&gt;"","NC",'P16'!E6)</f>
        <v>NT</v>
      </c>
      <c r="T12" s="14" t="str">
        <f>IF('P17'!F6&gt;"","NC",'P17'!E6)</f>
        <v>NT</v>
      </c>
      <c r="U12" s="14" t="str">
        <f>IF('P18'!F6&gt;"","NC",'P18'!E6)</f>
        <v>NT</v>
      </c>
      <c r="V12" s="14" t="str">
        <f>IF('P19'!F6&gt;"","NC",'P19'!E6)</f>
        <v>NT</v>
      </c>
      <c r="W12" s="205" t="str">
        <f>IF('P20'!F6&gt;"","NC",'P20'!E6)</f>
        <v>NT</v>
      </c>
      <c r="X12" s="14"/>
      <c r="Y12" s="14"/>
      <c r="Z12" s="14"/>
      <c r="AA12" s="14">
        <v>3</v>
      </c>
      <c r="AB12" s="15">
        <f>COUNTIF(BaseDeCalcul!D12:Z12,"C")</f>
        <v>0</v>
      </c>
      <c r="AC12" s="15">
        <f>COUNTIF(BaseDeCalcul!D12:Z12,"NC")</f>
        <v>0</v>
      </c>
      <c r="AD12" s="15">
        <f>COUNTIF(BaseDeCalcul!D12:Z12,"NA")</f>
        <v>15</v>
      </c>
      <c r="AE12" s="16" t="str">
        <f t="shared" si="5"/>
        <v>NA</v>
      </c>
      <c r="AF12" s="15" t="str">
        <f>IF(CritereSelection!F6="x",AE12,"NT")</f>
        <v>NT</v>
      </c>
      <c r="AG12" s="15" t="str">
        <f>IF(CritereSelection!G6="x",AE12,"NT")</f>
        <v>NT</v>
      </c>
      <c r="AH12" s="15" t="str">
        <f>IF(Criteres!$H6=1,$AE12,"NT")</f>
        <v>NA</v>
      </c>
      <c r="AI12" s="15" t="str">
        <f>IF(Criteres!$H6=2,$AE12,"NT")</f>
        <v>NT</v>
      </c>
      <c r="AJ12" s="15" t="str">
        <f>IF(Criteres!$H6=3,$AE12,"NT")</f>
        <v>NT</v>
      </c>
      <c r="AK12" s="280" t="s">
        <v>493</v>
      </c>
      <c r="AL12" s="280"/>
      <c r="AM12" s="280"/>
      <c r="AN12" s="280"/>
      <c r="AO12" s="280"/>
      <c r="AP12" s="14"/>
      <c r="AQ12" s="280" t="s">
        <v>88</v>
      </c>
      <c r="AR12" s="280"/>
      <c r="AS12" s="280"/>
      <c r="AT12" s="280"/>
      <c r="AU12" s="280"/>
    </row>
    <row r="13" spans="1:47">
      <c r="A13" s="14" t="str">
        <f>Criteres!B7</f>
        <v>Images</v>
      </c>
      <c r="B13" s="14" t="str">
        <f>Criteres!C7</f>
        <v>1.4</v>
      </c>
      <c r="C13" s="14" t="str">
        <f>Criteres!D7</f>
        <v>A</v>
      </c>
      <c r="D13" s="14" t="str">
        <f>IF('P01'!F7&gt;"","NC",'P01'!E7)</f>
        <v>NA</v>
      </c>
      <c r="E13" s="14" t="str">
        <f>IF('P02'!F7&gt;"","NC",'P02'!E7)</f>
        <v>NA</v>
      </c>
      <c r="F13" s="14" t="str">
        <f>IF('P03'!F7&gt;"","NC",'P03'!E7)</f>
        <v>NA</v>
      </c>
      <c r="G13" s="14" t="str">
        <f>IF('P04'!F7&gt;"","NC",'P04'!E7)</f>
        <v>NA</v>
      </c>
      <c r="H13" s="14" t="str">
        <f>IF('P05'!F7&gt;"","NC",'P05'!E7)</f>
        <v>NA</v>
      </c>
      <c r="I13" s="14" t="str">
        <f>IF('P06'!F7&gt;"","NC",'P06'!E7)</f>
        <v>NA</v>
      </c>
      <c r="J13" s="14" t="str">
        <f>IF('P07'!F7&gt;"","NC",'P07'!E7)</f>
        <v>NA</v>
      </c>
      <c r="K13" s="14" t="str">
        <f>IF('P08'!F7&gt;"","NC",'P08'!E7)</f>
        <v>NA</v>
      </c>
      <c r="L13" s="14" t="str">
        <f>IF('P09'!F7&gt;"","NC",'P09'!E7)</f>
        <v>NA</v>
      </c>
      <c r="M13" s="14" t="str">
        <f>IF('P10'!F7&gt;"","NC",'P10'!E7)</f>
        <v>NA</v>
      </c>
      <c r="N13" s="14" t="str">
        <f>IF('P11'!F7&gt;"","NC",'P11'!E7)</f>
        <v>NA</v>
      </c>
      <c r="O13" s="14" t="str">
        <f>IF('P12'!F7&gt;"","NC",'P12'!E7)</f>
        <v>NA</v>
      </c>
      <c r="P13" s="14" t="str">
        <f>IF('P13'!F7&gt;"","NC",'P13'!E7)</f>
        <v>NA</v>
      </c>
      <c r="Q13" s="14" t="str">
        <f>IF('P14'!F7&gt;"","NC",'P14'!E7)</f>
        <v>NA</v>
      </c>
      <c r="R13" s="14" t="str">
        <f>IF('P15'!F7&gt;"","NC",'P15'!E7)</f>
        <v>NA</v>
      </c>
      <c r="S13" s="14" t="str">
        <f>IF('P16'!F7&gt;"","NC",'P16'!E7)</f>
        <v>NT</v>
      </c>
      <c r="T13" s="14" t="str">
        <f>IF('P17'!F7&gt;"","NC",'P17'!E7)</f>
        <v>NT</v>
      </c>
      <c r="U13" s="14" t="str">
        <f>IF('P18'!F7&gt;"","NC",'P18'!E7)</f>
        <v>NT</v>
      </c>
      <c r="V13" s="14" t="str">
        <f>IF('P19'!F7&gt;"","NC",'P19'!E7)</f>
        <v>NT</v>
      </c>
      <c r="W13" s="204" t="str">
        <f>IF('P20'!F7&gt;"","NC",'P20'!E7)</f>
        <v>NT</v>
      </c>
      <c r="X13" s="14"/>
      <c r="Y13" s="14"/>
      <c r="Z13" s="14"/>
      <c r="AA13" s="14">
        <v>4</v>
      </c>
      <c r="AB13" s="15">
        <f>COUNTIF(BaseDeCalcul!D13:Z13,"C")</f>
        <v>0</v>
      </c>
      <c r="AC13" s="15">
        <f>COUNTIF(BaseDeCalcul!D13:Z13,"NC")</f>
        <v>0</v>
      </c>
      <c r="AD13" s="15">
        <f>COUNTIF(BaseDeCalcul!D13:Z13,"NA")</f>
        <v>15</v>
      </c>
      <c r="AE13" s="16" t="str">
        <f t="shared" si="5"/>
        <v>NA</v>
      </c>
      <c r="AF13" s="15" t="str">
        <f>IF(CritereSelection!F7="x",AE13,"NT")</f>
        <v>NT</v>
      </c>
      <c r="AG13" s="15" t="str">
        <f>IF(CritereSelection!G7="x",AE13,"NT")</f>
        <v>NT</v>
      </c>
      <c r="AH13" s="15" t="str">
        <f>IF(Criteres!$H7=1,$AE13,"NT")</f>
        <v>NA</v>
      </c>
      <c r="AI13" s="15" t="str">
        <f>IF(Criteres!$H7=2,$AE13,"NT")</f>
        <v>NT</v>
      </c>
      <c r="AJ13" s="15" t="str">
        <f>IF(Criteres!$H7=3,$AE13,"NT")</f>
        <v>NT</v>
      </c>
      <c r="AK13" s="17"/>
      <c r="AL13" s="17" t="s">
        <v>78</v>
      </c>
      <c r="AM13" s="17" t="s">
        <v>79</v>
      </c>
      <c r="AN13" s="17" t="s">
        <v>80</v>
      </c>
      <c r="AO13" s="17" t="s">
        <v>494</v>
      </c>
      <c r="AP13" s="14"/>
      <c r="AQ13" s="17"/>
      <c r="AR13" s="17" t="s">
        <v>78</v>
      </c>
      <c r="AS13" s="17" t="s">
        <v>79</v>
      </c>
      <c r="AT13" s="17" t="s">
        <v>80</v>
      </c>
      <c r="AU13" s="17" t="s">
        <v>494</v>
      </c>
    </row>
    <row r="14" spans="1:47">
      <c r="A14" s="14" t="str">
        <f>Criteres!B8</f>
        <v>Images</v>
      </c>
      <c r="B14" s="14" t="str">
        <f>Criteres!C8</f>
        <v>1.5</v>
      </c>
      <c r="C14" s="14" t="str">
        <f>Criteres!D8</f>
        <v>A</v>
      </c>
      <c r="D14" s="14" t="str">
        <f>IF('P01'!F8&gt;"","NC",'P01'!E8)</f>
        <v>NA</v>
      </c>
      <c r="E14" s="14" t="str">
        <f>IF('P02'!F8&gt;"","NC",'P02'!E8)</f>
        <v>NA</v>
      </c>
      <c r="F14" s="14" t="str">
        <f>IF('P03'!F8&gt;"","NC",'P03'!E8)</f>
        <v>NA</v>
      </c>
      <c r="G14" s="14" t="str">
        <f>IF('P04'!F8&gt;"","NC",'P04'!E8)</f>
        <v>NA</v>
      </c>
      <c r="H14" s="14" t="str">
        <f>IF('P05'!F8&gt;"","NC",'P05'!E8)</f>
        <v>NA</v>
      </c>
      <c r="I14" s="14" t="str">
        <f>IF('P06'!F8&gt;"","NC",'P06'!E8)</f>
        <v>NA</v>
      </c>
      <c r="J14" s="14" t="str">
        <f>IF('P07'!F8&gt;"","NC",'P07'!E8)</f>
        <v>NA</v>
      </c>
      <c r="K14" s="14" t="str">
        <f>IF('P08'!F8&gt;"","NC",'P08'!E8)</f>
        <v>NA</v>
      </c>
      <c r="L14" s="14" t="str">
        <f>IF('P09'!F8&gt;"","NC",'P09'!E8)</f>
        <v>NA</v>
      </c>
      <c r="M14" s="14" t="str">
        <f>IF('P10'!F8&gt;"","NC",'P10'!E8)</f>
        <v>NA</v>
      </c>
      <c r="N14" s="14" t="str">
        <f>IF('P11'!F8&gt;"","NC",'P11'!E8)</f>
        <v>NA</v>
      </c>
      <c r="O14" s="14" t="str">
        <f>IF('P12'!F8&gt;"","NC",'P12'!E8)</f>
        <v>NA</v>
      </c>
      <c r="P14" s="14" t="str">
        <f>IF('P13'!F8&gt;"","NC",'P13'!E8)</f>
        <v>NA</v>
      </c>
      <c r="Q14" s="14" t="str">
        <f>IF('P14'!F8&gt;"","NC",'P14'!E8)</f>
        <v>NA</v>
      </c>
      <c r="R14" s="14" t="str">
        <f>IF('P15'!F8&gt;"","NC",'P15'!E8)</f>
        <v>NA</v>
      </c>
      <c r="S14" s="14" t="str">
        <f>IF('P16'!F8&gt;"","NC",'P16'!E8)</f>
        <v>NT</v>
      </c>
      <c r="T14" s="14" t="str">
        <f>IF('P17'!F8&gt;"","NC",'P17'!E8)</f>
        <v>NT</v>
      </c>
      <c r="U14" s="14" t="str">
        <f>IF('P18'!F8&gt;"","NC",'P18'!E8)</f>
        <v>NT</v>
      </c>
      <c r="V14" s="14" t="str">
        <f>IF('P19'!F8&gt;"","NC",'P19'!E8)</f>
        <v>NT</v>
      </c>
      <c r="W14" s="204" t="str">
        <f>IF('P20'!F8&gt;"","NC",'P20'!E8)</f>
        <v>NT</v>
      </c>
      <c r="X14" s="14"/>
      <c r="Y14" s="14"/>
      <c r="Z14" s="14"/>
      <c r="AA14" s="14">
        <v>5</v>
      </c>
      <c r="AB14" s="15">
        <f>COUNTIF(BaseDeCalcul!D14:Z14,"C")</f>
        <v>0</v>
      </c>
      <c r="AC14" s="15">
        <f>COUNTIF(BaseDeCalcul!D14:Z14,"NC")</f>
        <v>0</v>
      </c>
      <c r="AD14" s="15">
        <f>COUNTIF(BaseDeCalcul!D14:Z14,"NA")</f>
        <v>15</v>
      </c>
      <c r="AE14" s="16" t="str">
        <f t="shared" si="5"/>
        <v>NA</v>
      </c>
      <c r="AF14" s="15" t="str">
        <f>IF(CritereSelection!F8="x",AE14,"NT")</f>
        <v>NT</v>
      </c>
      <c r="AG14" s="15" t="str">
        <f>IF(CritereSelection!G8="x",AE14,"NT")</f>
        <v>NT</v>
      </c>
      <c r="AH14" s="15" t="str">
        <f>IF(Criteres!$H8=1,$AE14,"NT")</f>
        <v>NA</v>
      </c>
      <c r="AI14" s="15" t="str">
        <f>IF(Criteres!$H8=2,$AE14,"NT")</f>
        <v>NT</v>
      </c>
      <c r="AJ14" s="15" t="str">
        <f>IF(Criteres!$H8=3,$AE14,"NT")</f>
        <v>NT</v>
      </c>
      <c r="AK14" s="17" t="s">
        <v>83</v>
      </c>
      <c r="AL14" s="18">
        <f>IF(Resultats!$A$5=AK$87,COUNTIFS($AE$10:$AE$200,AL$13,$C$10:$C$200,$AK14),IF(Resultats!$A$5=AK$88,COUNTIFS($AF$10:$AF$200,AL$13,$C$10:$C$200,$AK14),IF(Resultats!$A$5=AK$89,COUNTIFS($AG$10:$AG$200,AL$13,$C$10:$C$200,$AK14),IF(Resultats!$A$5=AK$90,COUNTIFS($AH$10:$AH$200,AL$13,$C$10:$C$200,$AK14),IF(Resultats!$A$5=AK$91,COUNTIFS($AI$10:$AI$200,AL$13,$C$10:$C$200,$AK14),IF(Resultats!$A$5=AK$92,COUNTIFS($AJ$10:$AJ$200,AL$13,$C$10:$C$200,$AK14),0))))))</f>
        <v>39</v>
      </c>
      <c r="AM14" s="18">
        <f>IF(Resultats!$A$5=AK$87,COUNTIFS($AE$10:$AE$200,AM$13,$C$10:$C$200,$AK14),IF(Resultats!$A$5=AK$88,COUNTIFS($AF$10:$AF$200,AM$13,$C$10:$C$200,$AK14),IF(Resultats!$A$5=AK$89,COUNTIFS($AG$10:$AG$200,AM$13,$C$10:$C$200,$AK14),IF(Resultats!$A$5=AK$90,COUNTIFS($AH$10:$AH$200,AM$13,$C$10:$C$200,$AK14),IF(Resultats!$A$5=AK$91,COUNTIFS($AI$10:$AI$200,AM$13,$C$10:$C$200,$AK14),IF(Resultats!$A$5=AK$92,COUNTIFS($AJ$10:$AJ$200,AM$13,$C$10:$C$200,$AK14),0))))))</f>
        <v>11</v>
      </c>
      <c r="AN14" s="18">
        <f>IF(Resultats!$A$5=AK$87,COUNTIFS($AE$10:$AE$200,AN$13,$C$10:$C$200,$AK14),IF(Resultats!$A$5=AK$88,COUNTIFS($AF$10:$AF$200,AN$13,$C$10:$C$200,$AK14),IF(Resultats!$A$5=AK$89,COUNTIFS($AG$10:$AG$200,AN$13,$C$10:$C$200,$AK14),IF(Resultats!$A$5=AK$90,COUNTIFS($AH$10:$AH$200,AN$13,$C$10:$C$200,$AK14),IF(Resultats!$A$5=AK$91,COUNTIFS($AI$10:$AI$200,AN$13,$C$10:$C$200,$AK14),IF(Resultats!$A$5=AK$92,COUNTIFS($AJ$10:$AJ$200,AN$13,$C$10:$C$200,$AK14),0))))))</f>
        <v>33</v>
      </c>
      <c r="AO14" s="17">
        <f>BaseDeCalcul!AL14+BaseDeCalcul!AM14</f>
        <v>50</v>
      </c>
      <c r="AP14" s="14"/>
      <c r="AQ14" s="17" t="str">
        <f>Criteres!B154</f>
        <v>Fort à majeur</v>
      </c>
      <c r="AR14" s="18">
        <f>COUNTIF($AH$10:$AH$200,AR$13)</f>
        <v>34</v>
      </c>
      <c r="AS14" s="18">
        <f>COUNTIF($AH$10:$AH$200,AS$13)</f>
        <v>8</v>
      </c>
      <c r="AT14" s="18">
        <f>COUNTIF($AH$10:$AH$200,AT$13)</f>
        <v>32</v>
      </c>
      <c r="AU14" s="17">
        <f>BaseDeCalcul!AR14+BaseDeCalcul!AS14</f>
        <v>42</v>
      </c>
    </row>
    <row r="15" spans="1:47">
      <c r="A15" s="14" t="str">
        <f>Criteres!B9</f>
        <v>Images</v>
      </c>
      <c r="B15" s="14" t="str">
        <f>Criteres!C9</f>
        <v>1.6</v>
      </c>
      <c r="C15" s="14" t="str">
        <f>Criteres!D9</f>
        <v>A</v>
      </c>
      <c r="D15" s="14" t="str">
        <f>IF('P01'!F9&gt;"","NC",'P01'!E9)</f>
        <v>NA</v>
      </c>
      <c r="E15" s="14" t="str">
        <f>IF('P02'!F9&gt;"","NC",'P02'!E9)</f>
        <v>NA</v>
      </c>
      <c r="F15" s="14" t="str">
        <f>IF('P03'!F9&gt;"","NC",'P03'!E9)</f>
        <v>NA</v>
      </c>
      <c r="G15" s="14" t="str">
        <f>IF('P04'!F9&gt;"","NC",'P04'!E9)</f>
        <v>NA</v>
      </c>
      <c r="H15" s="14" t="str">
        <f>IF('P05'!F9&gt;"","NC",'P05'!E9)</f>
        <v>NA</v>
      </c>
      <c r="I15" s="14" t="str">
        <f>IF('P06'!F9&gt;"","NC",'P06'!E9)</f>
        <v>NA</v>
      </c>
      <c r="J15" s="14" t="str">
        <f>IF('P07'!F9&gt;"","NC",'P07'!E9)</f>
        <v>NA</v>
      </c>
      <c r="K15" s="14" t="str">
        <f>IF('P08'!F9&gt;"","NC",'P08'!E9)</f>
        <v>NA</v>
      </c>
      <c r="L15" s="14" t="str">
        <f>IF('P09'!F9&gt;"","NC",'P09'!E9)</f>
        <v>NA</v>
      </c>
      <c r="M15" s="14" t="str">
        <f>IF('P10'!F9&gt;"","NC",'P10'!E9)</f>
        <v>NA</v>
      </c>
      <c r="N15" s="14" t="str">
        <f>IF('P11'!F9&gt;"","NC",'P11'!E9)</f>
        <v>NA</v>
      </c>
      <c r="O15" s="14" t="str">
        <f>IF('P12'!F9&gt;"","NC",'P12'!E9)</f>
        <v>NA</v>
      </c>
      <c r="P15" s="14" t="str">
        <f>IF('P13'!F9&gt;"","NC",'P13'!E9)</f>
        <v>NA</v>
      </c>
      <c r="Q15" s="14" t="str">
        <f>IF('P14'!F9&gt;"","NC",'P14'!E9)</f>
        <v>NA</v>
      </c>
      <c r="R15" s="14" t="str">
        <f>IF('P15'!F9&gt;"","NC",'P15'!E9)</f>
        <v>NA</v>
      </c>
      <c r="S15" s="14" t="str">
        <f>IF('P16'!F9&gt;"","NC",'P16'!E9)</f>
        <v>NT</v>
      </c>
      <c r="T15" s="14" t="str">
        <f>IF('P17'!F9&gt;"","NC",'P17'!E9)</f>
        <v>NT</v>
      </c>
      <c r="U15" s="14" t="str">
        <f>IF('P18'!F9&gt;"","NC",'P18'!E9)</f>
        <v>NT</v>
      </c>
      <c r="V15" s="14" t="str">
        <f>IF('P19'!F9&gt;"","NC",'P19'!E9)</f>
        <v>NT</v>
      </c>
      <c r="W15" s="204" t="str">
        <f>IF('P20'!F9&gt;"","NC",'P20'!E9)</f>
        <v>NT</v>
      </c>
      <c r="X15" s="14"/>
      <c r="Y15" s="14"/>
      <c r="Z15" s="14"/>
      <c r="AA15" s="14">
        <v>6</v>
      </c>
      <c r="AB15" s="15">
        <f>COUNTIF(BaseDeCalcul!D15:Z15,"C")</f>
        <v>0</v>
      </c>
      <c r="AC15" s="15">
        <f>COUNTIF(BaseDeCalcul!D15:Z15,"NC")</f>
        <v>0</v>
      </c>
      <c r="AD15" s="15">
        <f>COUNTIF(BaseDeCalcul!D15:Z15,"NA")</f>
        <v>15</v>
      </c>
      <c r="AE15" s="16" t="str">
        <f t="shared" si="5"/>
        <v>NA</v>
      </c>
      <c r="AF15" s="15" t="str">
        <f>IF(CritereSelection!F9="x",AE15,"NT")</f>
        <v>NT</v>
      </c>
      <c r="AG15" s="15" t="str">
        <f>IF(CritereSelection!G9="x",AE15,"NT")</f>
        <v>NT</v>
      </c>
      <c r="AH15" s="15" t="str">
        <f>IF(Criteres!$H9=1,$AE15,"NT")</f>
        <v>NA</v>
      </c>
      <c r="AI15" s="15" t="str">
        <f>IF(Criteres!$H9=2,$AE15,"NT")</f>
        <v>NT</v>
      </c>
      <c r="AJ15" s="15" t="str">
        <f>IF(Criteres!$H9=3,$AE15,"NT")</f>
        <v>NT</v>
      </c>
      <c r="AK15" s="17" t="s">
        <v>7</v>
      </c>
      <c r="AL15" s="18">
        <f>IF(Resultats!$A$5=AK$87,COUNTIFS($AE$10:$AE$200,AL$13,$C$10:$C$200,$AK15),IF(Resultats!$A$5=AK$88,COUNTIFS($AF$10:$AF$200,AL$13,$C$10:$C$200,$AK15),IF(Resultats!$A$5=AK$89,COUNTIFS($AG$10:$AG$200,AL$13,$C$10:$C$200,$AK15),IF(Resultats!$A$5=AK$90,COUNTIFS($AH$10:$AH$200,AL$13,$C$10:$C$200,$AK15),IF(Resultats!$A$5=AK$91,COUNTIFS($AI$10:$AI$200,AL$13,$C$10:$C$200,$AK15),IF(Resultats!$A$5=AK$92,COUNTIFS($AJ$10:$AJ$200,AL$13,$C$10:$C$200,$AK15),0))))))</f>
        <v>14</v>
      </c>
      <c r="AM15" s="18">
        <f>IF(Resultats!$A$5=AK$87,COUNTIFS($AE$10:$AE$200,AM$13,$C$10:$C$200,$AK15),IF(Resultats!$A$5=AK$88,COUNTIFS($AF$10:$AF$200,AM$13,$C$10:$C$200,$AK15),IF(Resultats!$A$5=AK$89,COUNTIFS($AG$10:$AG$200,AM$13,$C$10:$C$200,$AK15),IF(Resultats!$A$5=AK$90,COUNTIFS($AH$10:$AH$200,AM$13,$C$10:$C$200,$AK15),IF(Resultats!$A$5=AK$91,COUNTIFS($AI$10:$AI$200,AM$13,$C$10:$C$200,$AK15),IF(Resultats!$A$5=AK$92,COUNTIFS($AJ$10:$AJ$200,AM$13,$C$10:$C$200,$AK15),0))))))</f>
        <v>4</v>
      </c>
      <c r="AN15" s="18">
        <f>IF(Resultats!$A$5=AK$87,COUNTIFS($AE$10:$AE$200,AN$13,$C$10:$C$200,$AK15),IF(Resultats!$A$5=AK$88,COUNTIFS($AF$10:$AF$200,AN$13,$C$10:$C$200,$AK15),IF(Resultats!$A$5=AK$89,COUNTIFS($AG$10:$AG$200,AN$13,$C$10:$C$200,$AK15),IF(Resultats!$A$5=AK$90,COUNTIFS($AH$10:$AH$200,AN$13,$C$10:$C$200,$AK15),IF(Resultats!$A$5=AK$91,COUNTIFS($AI$10:$AI$200,AN$13,$C$10:$C$200,$AK15),IF(Resultats!$A$5=AK$92,COUNTIFS($AJ$10:$AJ$200,AN$13,$C$10:$C$200,$AK15),0))))))</f>
        <v>5</v>
      </c>
      <c r="AO15" s="17">
        <f>BaseDeCalcul!AL15+BaseDeCalcul!AM15</f>
        <v>18</v>
      </c>
      <c r="AP15" s="14"/>
      <c r="AQ15" s="17" t="str">
        <f>Criteres!B157</f>
        <v>Modéré à fort</v>
      </c>
      <c r="AR15" s="18">
        <f>COUNTIF($AI$10:$AI$200,AR$13)</f>
        <v>14</v>
      </c>
      <c r="AS15" s="18">
        <f>COUNTIF($AI$10:$AI$200,AS$13)</f>
        <v>5</v>
      </c>
      <c r="AT15" s="18">
        <f>COUNTIF($AI$10:$AI$200,AT$13)</f>
        <v>5</v>
      </c>
      <c r="AU15" s="17">
        <f>BaseDeCalcul!AR15+BaseDeCalcul!AS15</f>
        <v>19</v>
      </c>
    </row>
    <row r="16" spans="1:47">
      <c r="A16" s="14" t="str">
        <f>Criteres!B10</f>
        <v>Images</v>
      </c>
      <c r="B16" s="14" t="str">
        <f>Criteres!C10</f>
        <v>1.7</v>
      </c>
      <c r="C16" s="14" t="str">
        <f>Criteres!D10</f>
        <v>A</v>
      </c>
      <c r="D16" s="14" t="str">
        <f>IF('P01'!F10&gt;"","NC",'P01'!E10)</f>
        <v>NA</v>
      </c>
      <c r="E16" s="14" t="str">
        <f>IF('P02'!F10&gt;"","NC",'P02'!E10)</f>
        <v>NA</v>
      </c>
      <c r="F16" s="14" t="str">
        <f>IF('P03'!F10&gt;"","NC",'P03'!E10)</f>
        <v>NA</v>
      </c>
      <c r="G16" s="14" t="str">
        <f>IF('P04'!F10&gt;"","NC",'P04'!E10)</f>
        <v>NA</v>
      </c>
      <c r="H16" s="14" t="str">
        <f>IF('P05'!F10&gt;"","NC",'P05'!E10)</f>
        <v>NA</v>
      </c>
      <c r="I16" s="14" t="str">
        <f>IF('P06'!F10&gt;"","NC",'P06'!E10)</f>
        <v>NA</v>
      </c>
      <c r="J16" s="14" t="str">
        <f>IF('P07'!F10&gt;"","NC",'P07'!E10)</f>
        <v>NA</v>
      </c>
      <c r="K16" s="14" t="str">
        <f>IF('P08'!F10&gt;"","NC",'P08'!E10)</f>
        <v>NA</v>
      </c>
      <c r="L16" s="14" t="str">
        <f>IF('P09'!F10&gt;"","NC",'P09'!E10)</f>
        <v>NA</v>
      </c>
      <c r="M16" s="14" t="str">
        <f>IF('P10'!F10&gt;"","NC",'P10'!E10)</f>
        <v>NA</v>
      </c>
      <c r="N16" s="14" t="str">
        <f>IF('P11'!F10&gt;"","NC",'P11'!E10)</f>
        <v>NA</v>
      </c>
      <c r="O16" s="14" t="str">
        <f>IF('P12'!F10&gt;"","NC",'P12'!E10)</f>
        <v>NA</v>
      </c>
      <c r="P16" s="14" t="str">
        <f>IF('P13'!F10&gt;"","NC",'P13'!E10)</f>
        <v>NA</v>
      </c>
      <c r="Q16" s="14" t="str">
        <f>IF('P14'!F10&gt;"","NC",'P14'!E10)</f>
        <v>NA</v>
      </c>
      <c r="R16" s="14" t="str">
        <f>IF('P15'!F10&gt;"","NC",'P15'!E10)</f>
        <v>NA</v>
      </c>
      <c r="S16" s="14" t="str">
        <f>IF('P16'!F10&gt;"","NC",'P16'!E10)</f>
        <v>NT</v>
      </c>
      <c r="T16" s="14" t="str">
        <f>IF('P17'!F10&gt;"","NC",'P17'!E10)</f>
        <v>NT</v>
      </c>
      <c r="U16" s="14" t="str">
        <f>IF('P18'!F10&gt;"","NC",'P18'!E10)</f>
        <v>NT</v>
      </c>
      <c r="V16" s="14" t="str">
        <f>IF('P19'!F10&gt;"","NC",'P19'!E10)</f>
        <v>NT</v>
      </c>
      <c r="W16" s="204" t="str">
        <f>IF('P20'!F10&gt;"","NC",'P20'!E10)</f>
        <v>NT</v>
      </c>
      <c r="X16" s="14"/>
      <c r="Y16" s="14"/>
      <c r="Z16" s="14"/>
      <c r="AA16" s="14">
        <v>7</v>
      </c>
      <c r="AB16" s="15">
        <f>COUNTIF(BaseDeCalcul!D16:Z16,"C")</f>
        <v>0</v>
      </c>
      <c r="AC16" s="15">
        <f>COUNTIF(BaseDeCalcul!D16:Z16,"NC")</f>
        <v>0</v>
      </c>
      <c r="AD16" s="15">
        <f>COUNTIF(BaseDeCalcul!D16:Z16,"NA")</f>
        <v>15</v>
      </c>
      <c r="AE16" s="16" t="str">
        <f t="shared" si="5"/>
        <v>NA</v>
      </c>
      <c r="AF16" s="15" t="str">
        <f>IF(CritereSelection!F10="x",AE16,"NT")</f>
        <v>NT</v>
      </c>
      <c r="AG16" s="15" t="str">
        <f>IF(CritereSelection!G10="x",AE16,"NT")</f>
        <v>NT</v>
      </c>
      <c r="AH16" s="15" t="str">
        <f>IF(Criteres!$H10=1,$AE16,"NT")</f>
        <v>NA</v>
      </c>
      <c r="AI16" s="15" t="str">
        <f>IF(Criteres!$H10=2,$AE16,"NT")</f>
        <v>NT</v>
      </c>
      <c r="AJ16" s="15" t="str">
        <f>IF(Criteres!$H10=3,$AE16,"NT")</f>
        <v>NT</v>
      </c>
      <c r="AK16" s="17" t="s">
        <v>85</v>
      </c>
      <c r="AL16" s="18">
        <f>IF(Resultats!$A$5=AK$87,COUNTIFS($AE$10:$AE$200,AL$13,$C$10:$C$200,$AK16),IF(Resultats!$A$5=AK$88,COUNTIFS($AF$10:$AF$200,AL$13,$C$10:$C$200,$AK16),IF(Resultats!$A$5=AK$89,COUNTIFS($AG$10:$AG$200,AL$13,$C$10:$C$200,$AK16),IF(Resultats!$A$5=AK$90,COUNTIFS($AH$10:$AH$200,AL$13,$C$10:$C$200,$AK16),IF(Resultats!$A$5=AK$91,COUNTIFS($AI$10:$AI$200,AL$13,$C$10:$C$200,$AK16),IF(Resultats!$A$5=AK$92,COUNTIFS($AJ$10:$AJ$200,AL$13,$C$10:$C$200,$AK16),0))))))</f>
        <v>0</v>
      </c>
      <c r="AM16" s="18">
        <f>IF(Resultats!$A$5=AK$87,COUNTIFS($AE$10:$AE$200,AM$13,$C$10:$C$200,$AK16),IF(Resultats!$A$5=AK$88,COUNTIFS($AF$10:$AF$200,AM$13,$C$10:$C$200,$AK16),IF(Resultats!$A$5=AK$89,COUNTIFS($AG$10:$AG$200,AM$13,$C$10:$C$200,$AK16),IF(Resultats!$A$5=AK$90,COUNTIFS($AH$10:$AH$200,AM$13,$C$10:$C$200,$AK16),IF(Resultats!$A$5=AK$91,COUNTIFS($AI$10:$AI$200,AM$13,$C$10:$C$200,$AK16),IF(Resultats!$A$5=AK$92,COUNTIFS($AJ$10:$AJ$200,AM$13,$C$10:$C$200,$AK16),0))))))</f>
        <v>0</v>
      </c>
      <c r="AN16" s="18">
        <f>IF(Resultats!$A$5=AK$87,COUNTIFS($AE$10:$AE$200,AN$13,$C$10:$C$200,$AK16),IF(Resultats!$A$5=AK$88,COUNTIFS($AF$10:$AF$200,AN$13,$C$10:$C$200,$AK16),IF(Resultats!$A$5=AK$89,COUNTIFS($AG$10:$AG$200,AN$13,$C$10:$C$200,$AK16),IF(Resultats!$A$5=AK$90,COUNTIFS($AH$10:$AH$200,AN$13,$C$10:$C$200,$AK16),IF(Resultats!$A$5=AK$91,COUNTIFS($AI$10:$AI$200,AN$13,$C$10:$C$200,$AK16),IF(Resultats!$A$5=AK$92,COUNTIFS($AJ$10:$AJ$200,AN$13,$C$10:$C$200,$AK16),0))))))</f>
        <v>0</v>
      </c>
      <c r="AO16" s="17">
        <f>BaseDeCalcul!AL16+BaseDeCalcul!AM16</f>
        <v>0</v>
      </c>
      <c r="AP16" s="14"/>
      <c r="AQ16" s="17" t="str">
        <f>Criteres!B152</f>
        <v>Faible à modéré</v>
      </c>
      <c r="AR16" s="18">
        <f>COUNTIF($AJ$10:$AJ$200,AR$13)</f>
        <v>5</v>
      </c>
      <c r="AS16" s="18">
        <f>COUNTIF($AJ$10:$AJ$200,AS$13)</f>
        <v>2</v>
      </c>
      <c r="AT16" s="18">
        <f>COUNTIF($AJ$10:$AJ$200,AT$13)</f>
        <v>1</v>
      </c>
      <c r="AU16" s="17">
        <f>BaseDeCalcul!AR16+BaseDeCalcul!AS16</f>
        <v>7</v>
      </c>
    </row>
    <row r="17" spans="1:47">
      <c r="A17" s="14" t="str">
        <f>Criteres!B11</f>
        <v>Images</v>
      </c>
      <c r="B17" s="14" t="str">
        <f>Criteres!C11</f>
        <v>1.8</v>
      </c>
      <c r="C17" s="14" t="str">
        <f>Criteres!D11</f>
        <v>AA</v>
      </c>
      <c r="D17" s="14" t="str">
        <f>IF('P01'!F11&gt;"","NC",'P01'!E11)</f>
        <v>NA</v>
      </c>
      <c r="E17" s="14" t="str">
        <f>IF('P02'!F11&gt;"","NC",'P02'!E11)</f>
        <v>NA</v>
      </c>
      <c r="F17" s="14" t="str">
        <f>IF('P03'!F11&gt;"","NC",'P03'!E11)</f>
        <v>NA</v>
      </c>
      <c r="G17" s="14" t="str">
        <f>IF('P04'!F11&gt;"","NC",'P04'!E11)</f>
        <v>NA</v>
      </c>
      <c r="H17" s="14" t="str">
        <f>IF('P05'!F11&gt;"","NC",'P05'!E11)</f>
        <v>NA</v>
      </c>
      <c r="I17" s="14" t="str">
        <f>IF('P06'!F11&gt;"","NC",'P06'!E11)</f>
        <v>NA</v>
      </c>
      <c r="J17" s="14" t="str">
        <f>IF('P07'!F11&gt;"","NC",'P07'!E11)</f>
        <v>NA</v>
      </c>
      <c r="K17" s="14" t="str">
        <f>IF('P08'!F11&gt;"","NC",'P08'!E11)</f>
        <v>NA</v>
      </c>
      <c r="L17" s="14" t="str">
        <f>IF('P09'!F11&gt;"","NC",'P09'!E11)</f>
        <v>NA</v>
      </c>
      <c r="M17" s="14" t="str">
        <f>IF('P10'!F11&gt;"","NC",'P10'!E11)</f>
        <v>NA</v>
      </c>
      <c r="N17" s="14" t="str">
        <f>IF('P11'!F11&gt;"","NC",'P11'!E11)</f>
        <v>NA</v>
      </c>
      <c r="O17" s="14" t="str">
        <f>IF('P12'!F11&gt;"","NC",'P12'!E11)</f>
        <v>NA</v>
      </c>
      <c r="P17" s="14" t="str">
        <f>IF('P13'!F11&gt;"","NC",'P13'!E11)</f>
        <v>NA</v>
      </c>
      <c r="Q17" s="14" t="str">
        <f>IF('P14'!F11&gt;"","NC",'P14'!E11)</f>
        <v>NA</v>
      </c>
      <c r="R17" s="14" t="str">
        <f>IF('P15'!F11&gt;"","NC",'P15'!E11)</f>
        <v>NA</v>
      </c>
      <c r="S17" s="14" t="str">
        <f>IF('P16'!F11&gt;"","NC",'P16'!E11)</f>
        <v>NT</v>
      </c>
      <c r="T17" s="14" t="str">
        <f>IF('P17'!F11&gt;"","NC",'P17'!E11)</f>
        <v>NT</v>
      </c>
      <c r="U17" s="14" t="str">
        <f>IF('P18'!F11&gt;"","NC",'P18'!E11)</f>
        <v>NT</v>
      </c>
      <c r="V17" s="14" t="str">
        <f>IF('P19'!F11&gt;"","NC",'P19'!E11)</f>
        <v>NT</v>
      </c>
      <c r="W17" s="204" t="str">
        <f>IF('P20'!F11&gt;"","NC",'P20'!E11)</f>
        <v>NT</v>
      </c>
      <c r="X17" s="14"/>
      <c r="Y17" s="14"/>
      <c r="Z17" s="14"/>
      <c r="AA17" s="14">
        <v>8</v>
      </c>
      <c r="AB17" s="15">
        <f>COUNTIF(BaseDeCalcul!D17:Z17,"C")</f>
        <v>0</v>
      </c>
      <c r="AC17" s="15">
        <f>COUNTIF(BaseDeCalcul!D17:Z17,"NC")</f>
        <v>0</v>
      </c>
      <c r="AD17" s="15">
        <f>COUNTIF(BaseDeCalcul!D17:Z17,"NA")</f>
        <v>15</v>
      </c>
      <c r="AE17" s="16" t="str">
        <f t="shared" si="5"/>
        <v>NA</v>
      </c>
      <c r="AF17" s="15" t="str">
        <f>IF(CritereSelection!F11="x",AE17,"NT")</f>
        <v>NT</v>
      </c>
      <c r="AG17" s="15" t="str">
        <f>IF(CritereSelection!G11="x",AE17,"NT")</f>
        <v>NT</v>
      </c>
      <c r="AH17" s="15" t="str">
        <f>IF(Criteres!$H11=1,$AE17,"NT")</f>
        <v>NT</v>
      </c>
      <c r="AI17" s="15" t="str">
        <f>IF(Criteres!$H11=2,$AE17,"NT")</f>
        <v>NA</v>
      </c>
      <c r="AJ17" s="15" t="str">
        <f>IF(Criteres!$H11=3,$AE17,"NT")</f>
        <v>NT</v>
      </c>
      <c r="AK17" s="19" t="s">
        <v>495</v>
      </c>
      <c r="AL17" s="17">
        <f>SUM(BaseDeCalcul!AL14:AL15)</f>
        <v>53</v>
      </c>
      <c r="AM17" s="17">
        <f>SUM(BaseDeCalcul!AM14:AM15)</f>
        <v>15</v>
      </c>
      <c r="AN17" s="17">
        <f>SUM(BaseDeCalcul!AN14:AN16)</f>
        <v>38</v>
      </c>
      <c r="AO17" s="17">
        <f>SUM(BaseDeCalcul!AL17:AM17)</f>
        <v>68</v>
      </c>
      <c r="AP17" s="14"/>
      <c r="AQ17" s="19" t="s">
        <v>495</v>
      </c>
      <c r="AR17" s="17">
        <f>SUM(AR14:AR16)</f>
        <v>53</v>
      </c>
      <c r="AS17" s="17">
        <f>SUM(AS14:AS16)</f>
        <v>15</v>
      </c>
      <c r="AT17" s="17">
        <f>SUM(AT14:AT16)</f>
        <v>38</v>
      </c>
      <c r="AU17" s="17">
        <f>SUM(AU14:AU16)</f>
        <v>68</v>
      </c>
    </row>
    <row r="18" spans="1:47">
      <c r="A18" s="14" t="str">
        <f>Criteres!B12</f>
        <v>Images</v>
      </c>
      <c r="B18" s="14" t="str">
        <f>Criteres!C12</f>
        <v>1.9</v>
      </c>
      <c r="C18" s="14" t="str">
        <f>Criteres!D12</f>
        <v>A</v>
      </c>
      <c r="D18" s="14" t="str">
        <f>IF('P01'!F12&gt;"","NC",'P01'!E12)</f>
        <v>NA</v>
      </c>
      <c r="E18" s="14" t="str">
        <f>IF('P02'!F12&gt;"","NC",'P02'!E12)</f>
        <v>NA</v>
      </c>
      <c r="F18" s="14" t="str">
        <f>IF('P03'!F12&gt;"","NC",'P03'!E12)</f>
        <v>NA</v>
      </c>
      <c r="G18" s="14" t="str">
        <f>IF('P04'!F12&gt;"","NC",'P04'!E12)</f>
        <v>NA</v>
      </c>
      <c r="H18" s="14" t="str">
        <f>IF('P05'!F12&gt;"","NC",'P05'!E12)</f>
        <v>NA</v>
      </c>
      <c r="I18" s="14" t="str">
        <f>IF('P06'!F12&gt;"","NC",'P06'!E12)</f>
        <v>NA</v>
      </c>
      <c r="J18" s="14" t="str">
        <f>IF('P07'!F12&gt;"","NC",'P07'!E12)</f>
        <v>NA</v>
      </c>
      <c r="K18" s="14" t="str">
        <f>IF('P08'!F12&gt;"","NC",'P08'!E12)</f>
        <v>NA</v>
      </c>
      <c r="L18" s="14" t="str">
        <f>IF('P09'!F12&gt;"","NC",'P09'!E12)</f>
        <v>NA</v>
      </c>
      <c r="M18" s="14" t="str">
        <f>IF('P10'!F12&gt;"","NC",'P10'!E12)</f>
        <v>NA</v>
      </c>
      <c r="N18" s="14" t="str">
        <f>IF('P11'!F12&gt;"","NC",'P11'!E12)</f>
        <v>NA</v>
      </c>
      <c r="O18" s="14" t="str">
        <f>IF('P12'!F12&gt;"","NC",'P12'!E12)</f>
        <v>NA</v>
      </c>
      <c r="P18" s="14" t="str">
        <f>IF('P13'!F12&gt;"","NC",'P13'!E12)</f>
        <v>NA</v>
      </c>
      <c r="Q18" s="14" t="str">
        <f>IF('P14'!F12&gt;"","NC",'P14'!E12)</f>
        <v>NA</v>
      </c>
      <c r="R18" s="14" t="str">
        <f>IF('P15'!F12&gt;"","NC",'P15'!E12)</f>
        <v>NA</v>
      </c>
      <c r="S18" s="14" t="str">
        <f>IF('P16'!F12&gt;"","NC",'P16'!E12)</f>
        <v>NT</v>
      </c>
      <c r="T18" s="14" t="str">
        <f>IF('P17'!F12&gt;"","NC",'P17'!E12)</f>
        <v>NT</v>
      </c>
      <c r="U18" s="14" t="str">
        <f>IF('P18'!F12&gt;"","NC",'P18'!E12)</f>
        <v>NT</v>
      </c>
      <c r="V18" s="14" t="str">
        <f>IF('P19'!F12&gt;"","NC",'P19'!E12)</f>
        <v>NT</v>
      </c>
      <c r="W18" s="204" t="str">
        <f>IF('P20'!F12&gt;"","NC",'P20'!E12)</f>
        <v>NT</v>
      </c>
      <c r="X18" s="14"/>
      <c r="Y18" s="14"/>
      <c r="Z18" s="14"/>
      <c r="AA18" s="14">
        <v>9</v>
      </c>
      <c r="AB18" s="15">
        <f>COUNTIF(BaseDeCalcul!D18:Z18,"C")</f>
        <v>0</v>
      </c>
      <c r="AC18" s="15">
        <f>COUNTIF(BaseDeCalcul!D18:Z18,"NC")</f>
        <v>0</v>
      </c>
      <c r="AD18" s="15">
        <f>COUNTIF(BaseDeCalcul!D18:Z18,"NA")</f>
        <v>15</v>
      </c>
      <c r="AE18" s="16" t="str">
        <f t="shared" si="5"/>
        <v>NA</v>
      </c>
      <c r="AF18" s="15" t="str">
        <f>IF(CritereSelection!F12="x",AE18,"NT")</f>
        <v>NT</v>
      </c>
      <c r="AG18" s="15" t="str">
        <f>IF(CritereSelection!G12="x",AE18,"NT")</f>
        <v>NT</v>
      </c>
      <c r="AH18" s="15" t="str">
        <f>IF(Criteres!$H12=1,$AE18,"NT")</f>
        <v>NA</v>
      </c>
      <c r="AI18" s="15" t="str">
        <f>IF(Criteres!$H12=2,$AE18,"NT")</f>
        <v>NT</v>
      </c>
      <c r="AJ18" s="15" t="str">
        <f>IF(Criteres!$H12=3,$AE18,"NT")</f>
        <v>NT</v>
      </c>
      <c r="AK18" s="16"/>
      <c r="AL18" s="20"/>
      <c r="AM18" s="20"/>
      <c r="AN18" s="16"/>
      <c r="AO18" s="14"/>
      <c r="AP18" s="14"/>
    </row>
    <row r="19" spans="1:47">
      <c r="A19" s="14" t="str">
        <f>Criteres!B13</f>
        <v>Images</v>
      </c>
      <c r="B19" s="14" t="str">
        <f>Criteres!C13</f>
        <v>1.10</v>
      </c>
      <c r="C19" s="14" t="str">
        <f>Criteres!D13</f>
        <v>AAA</v>
      </c>
      <c r="D19" s="14" t="str">
        <f>IF('P01'!F13&gt;"","NC",'P01'!E13)</f>
        <v>NT</v>
      </c>
      <c r="E19" s="14" t="str">
        <f>IF('P02'!F13&gt;"","NC",'P02'!E13)</f>
        <v>NT</v>
      </c>
      <c r="F19" s="14" t="str">
        <f>IF('P03'!F13&gt;"","NC",'P03'!E13)</f>
        <v>NT</v>
      </c>
      <c r="G19" s="14" t="str">
        <f>IF('P04'!F13&gt;"","NC",'P04'!E13)</f>
        <v>NT</v>
      </c>
      <c r="H19" s="14" t="str">
        <f>IF('P05'!F13&gt;"","NC",'P05'!E13)</f>
        <v>NT</v>
      </c>
      <c r="I19" s="14" t="str">
        <f>IF('P06'!F13&gt;"","NC",'P06'!E13)</f>
        <v>NT</v>
      </c>
      <c r="J19" s="14" t="str">
        <f>IF('P07'!F13&gt;"","NC",'P07'!E13)</f>
        <v>NT</v>
      </c>
      <c r="K19" s="14" t="str">
        <f>IF('P08'!F13&gt;"","NC",'P08'!E13)</f>
        <v>NT</v>
      </c>
      <c r="L19" s="14" t="str">
        <f>IF('P09'!F13&gt;"","NC",'P09'!E13)</f>
        <v>NT</v>
      </c>
      <c r="M19" s="14" t="str">
        <f>IF('P10'!F13&gt;"","NC",'P10'!E13)</f>
        <v>NT</v>
      </c>
      <c r="N19" s="14" t="str">
        <f>IF('P11'!F13&gt;"","NC",'P11'!E13)</f>
        <v>NT</v>
      </c>
      <c r="O19" s="14" t="str">
        <f>IF('P12'!F13&gt;"","NC",'P12'!E13)</f>
        <v>NT</v>
      </c>
      <c r="P19" s="14" t="str">
        <f>IF('P13'!F13&gt;"","NC",'P13'!E13)</f>
        <v>NT</v>
      </c>
      <c r="Q19" s="14" t="str">
        <f>IF('P14'!F13&gt;"","NC",'P14'!E13)</f>
        <v>NT</v>
      </c>
      <c r="R19" s="14" t="str">
        <f>IF('P15'!F13&gt;"","NC",'P15'!E13)</f>
        <v>NT</v>
      </c>
      <c r="S19" s="14" t="str">
        <f>IF('P16'!F13&gt;"","NC",'P16'!E13)</f>
        <v>NT</v>
      </c>
      <c r="T19" s="14" t="str">
        <f>IF('P17'!F13&gt;"","NC",'P17'!E13)</f>
        <v>NT</v>
      </c>
      <c r="U19" s="14" t="str">
        <f>IF('P18'!F13&gt;"","NC",'P18'!E13)</f>
        <v>NT</v>
      </c>
      <c r="V19" s="14" t="str">
        <f>IF('P19'!F13&gt;"","NC",'P19'!E13)</f>
        <v>NT</v>
      </c>
      <c r="W19" s="204" t="str">
        <f>IF('P20'!F13&gt;"","NC",'P20'!E13)</f>
        <v>NT</v>
      </c>
      <c r="X19" s="14"/>
      <c r="Y19" s="14"/>
      <c r="Z19" s="14"/>
      <c r="AA19" s="14">
        <v>10</v>
      </c>
      <c r="AB19" s="15">
        <f>COUNTIF(BaseDeCalcul!D19:Z19,"C")</f>
        <v>0</v>
      </c>
      <c r="AC19" s="15">
        <f>COUNTIF(BaseDeCalcul!D19:Z19,"NC")</f>
        <v>0</v>
      </c>
      <c r="AD19" s="15">
        <f>COUNTIF(BaseDeCalcul!D19:Z19,"NA")</f>
        <v>0</v>
      </c>
      <c r="AE19" s="16" t="str">
        <f t="shared" si="5"/>
        <v>NT</v>
      </c>
      <c r="AF19" s="15" t="str">
        <f>IF(CritereSelection!F13="x",AE19,"NT")</f>
        <v>NT</v>
      </c>
      <c r="AG19" s="15" t="str">
        <f>IF(CritereSelection!G13="x",AE19,"NT")</f>
        <v>NT</v>
      </c>
      <c r="AH19" s="15" t="str">
        <f>IF(Criteres!$H13=1,$AE19,"NT")</f>
        <v>NT</v>
      </c>
      <c r="AI19" s="15" t="str">
        <f>IF(Criteres!$H13=2,$AE19,"NT")</f>
        <v>NT</v>
      </c>
      <c r="AJ19" s="15" t="str">
        <f>IF(Criteres!$H13=3,$AE19,"NT")</f>
        <v>NT</v>
      </c>
      <c r="AK19" s="15"/>
      <c r="AL19" s="15"/>
      <c r="AM19" s="15"/>
      <c r="AN19" s="15"/>
      <c r="AO19" s="14"/>
      <c r="AP19" s="14"/>
    </row>
    <row r="20" spans="1:47">
      <c r="A20" s="14" t="str">
        <f>Criteres!B14</f>
        <v>Cadres</v>
      </c>
      <c r="B20" s="14" t="str">
        <f>Criteres!C14</f>
        <v>2.1</v>
      </c>
      <c r="C20" s="14" t="str">
        <f>Criteres!D14</f>
        <v>A</v>
      </c>
      <c r="D20" s="14" t="str">
        <f>IF('P01'!F14&gt;"","NC",'P01'!E14)</f>
        <v>NA</v>
      </c>
      <c r="E20" s="14" t="str">
        <f>IF('P02'!F14&gt;"","NC",'P02'!E14)</f>
        <v>NA</v>
      </c>
      <c r="F20" s="14" t="str">
        <f>IF('P03'!F14&gt;"","NC",'P03'!E14)</f>
        <v>NA</v>
      </c>
      <c r="G20" s="14" t="str">
        <f>IF('P04'!F14&gt;"","NC",'P04'!E14)</f>
        <v>NA</v>
      </c>
      <c r="H20" s="14" t="str">
        <f>IF('P05'!F14&gt;"","NC",'P05'!E14)</f>
        <v>NA</v>
      </c>
      <c r="I20" s="14" t="str">
        <f>IF('P06'!F14&gt;"","NC",'P06'!E14)</f>
        <v>NA</v>
      </c>
      <c r="J20" s="14" t="str">
        <f>IF('P07'!F14&gt;"","NC",'P07'!E14)</f>
        <v>C</v>
      </c>
      <c r="K20" s="14" t="str">
        <f>IF('P08'!F14&gt;"","NC",'P08'!E14)</f>
        <v>NA</v>
      </c>
      <c r="L20" s="14" t="str">
        <f>IF('P09'!F14&gt;"","NC",'P09'!E14)</f>
        <v>NA</v>
      </c>
      <c r="M20" s="14" t="str">
        <f>IF('P10'!F14&gt;"","NC",'P10'!E14)</f>
        <v>NA</v>
      </c>
      <c r="N20" s="14" t="str">
        <f>IF('P11'!F14&gt;"","NC",'P11'!E14)</f>
        <v>NA</v>
      </c>
      <c r="O20" s="14" t="str">
        <f>IF('P12'!F14&gt;"","NC",'P12'!E14)</f>
        <v>NA</v>
      </c>
      <c r="P20" s="14" t="str">
        <f>IF('P13'!F14&gt;"","NC",'P13'!E14)</f>
        <v>C</v>
      </c>
      <c r="Q20" s="14" t="str">
        <f>IF('P14'!F14&gt;"","NC",'P14'!E14)</f>
        <v>NA</v>
      </c>
      <c r="R20" s="14" t="str">
        <f>IF('P15'!F14&gt;"","NC",'P15'!E14)</f>
        <v>C</v>
      </c>
      <c r="S20" s="14" t="str">
        <f>IF('P16'!F14&gt;"","NC",'P16'!E14)</f>
        <v>NT</v>
      </c>
      <c r="T20" s="14" t="str">
        <f>IF('P17'!F14&gt;"","NC",'P17'!E14)</f>
        <v>NT</v>
      </c>
      <c r="U20" s="14" t="str">
        <f>IF('P18'!F14&gt;"","NC",'P18'!E14)</f>
        <v>NT</v>
      </c>
      <c r="V20" s="14" t="str">
        <f>IF('P19'!F14&gt;"","NC",'P19'!E14)</f>
        <v>NT</v>
      </c>
      <c r="W20" s="204" t="str">
        <f>IF('P20'!F14&gt;"","NC",'P20'!E14)</f>
        <v>NT</v>
      </c>
      <c r="X20" s="14"/>
      <c r="Y20" s="14"/>
      <c r="Z20" s="14"/>
      <c r="AA20" s="14">
        <v>11</v>
      </c>
      <c r="AB20" s="15">
        <f>COUNTIF(BaseDeCalcul!D20:Z20,"C")</f>
        <v>3</v>
      </c>
      <c r="AC20" s="15">
        <f>COUNTIF(BaseDeCalcul!D20:Z20,"NC")</f>
        <v>0</v>
      </c>
      <c r="AD20" s="15">
        <f>COUNTIF(BaseDeCalcul!D20:Z20,"NA")</f>
        <v>12</v>
      </c>
      <c r="AE20" s="16" t="str">
        <f t="shared" si="5"/>
        <v>C</v>
      </c>
      <c r="AF20" s="15" t="str">
        <f>IF(CritereSelection!F14="x",AE20,"NT")</f>
        <v>NT</v>
      </c>
      <c r="AG20" s="15" t="str">
        <f>IF(CritereSelection!G14="x",AE20,"NT")</f>
        <v>NT</v>
      </c>
      <c r="AH20" s="15" t="str">
        <f>IF(Criteres!$H14=1,$AE20,"NT")</f>
        <v>NT</v>
      </c>
      <c r="AI20" s="15" t="str">
        <f>IF(Criteres!$H14=2,$AE20,"NT")</f>
        <v>NT</v>
      </c>
      <c r="AJ20" s="15" t="str">
        <f>IF(Criteres!$H14=3,$AE20,"NT")</f>
        <v>C</v>
      </c>
      <c r="AK20" s="284" t="s">
        <v>86</v>
      </c>
      <c r="AL20" s="284"/>
      <c r="AM20" s="284"/>
      <c r="AN20" s="15"/>
      <c r="AO20" s="14"/>
      <c r="AP20" s="14"/>
      <c r="AQ20" s="281" t="s">
        <v>496</v>
      </c>
      <c r="AR20" s="281"/>
      <c r="AS20" s="281"/>
      <c r="AT20" s="170"/>
    </row>
    <row r="21" spans="1:47">
      <c r="A21" s="14" t="str">
        <f>Criteres!B15</f>
        <v>Cadres</v>
      </c>
      <c r="B21" s="14" t="str">
        <f>Criteres!C15</f>
        <v>2.2</v>
      </c>
      <c r="C21" s="14" t="str">
        <f>Criteres!D15</f>
        <v>A</v>
      </c>
      <c r="D21" s="14" t="str">
        <f>IF('P01'!F15&gt;"","NC",'P01'!E15)</f>
        <v>NA</v>
      </c>
      <c r="E21" s="14" t="str">
        <f>IF('P02'!F15&gt;"","NC",'P02'!E15)</f>
        <v>NA</v>
      </c>
      <c r="F21" s="14" t="str">
        <f>IF('P03'!F15&gt;"","NC",'P03'!E15)</f>
        <v>NA</v>
      </c>
      <c r="G21" s="14" t="str">
        <f>IF('P04'!F15&gt;"","NC",'P04'!E15)</f>
        <v>NA</v>
      </c>
      <c r="H21" s="14" t="str">
        <f>IF('P05'!F15&gt;"","NC",'P05'!E15)</f>
        <v>NA</v>
      </c>
      <c r="I21" s="14" t="str">
        <f>IF('P06'!F15&gt;"","NC",'P06'!E15)</f>
        <v>NA</v>
      </c>
      <c r="J21" s="14" t="str">
        <f>IF('P07'!F15&gt;"","NC",'P07'!E15)</f>
        <v>C</v>
      </c>
      <c r="K21" s="14" t="str">
        <f>IF('P08'!F15&gt;"","NC",'P08'!E15)</f>
        <v>NA</v>
      </c>
      <c r="L21" s="14" t="str">
        <f>IF('P09'!F15&gt;"","NC",'P09'!E15)</f>
        <v>NA</v>
      </c>
      <c r="M21" s="14" t="str">
        <f>IF('P10'!F15&gt;"","NC",'P10'!E15)</f>
        <v>NA</v>
      </c>
      <c r="N21" s="14" t="str">
        <f>IF('P11'!F15&gt;"","NC",'P11'!E15)</f>
        <v>NA</v>
      </c>
      <c r="O21" s="14" t="str">
        <f>IF('P12'!F15&gt;"","NC",'P12'!E15)</f>
        <v>NA</v>
      </c>
      <c r="P21" s="14" t="str">
        <f>IF('P13'!F15&gt;"","NC",'P13'!E15)</f>
        <v>C</v>
      </c>
      <c r="Q21" s="14" t="str">
        <f>IF('P14'!F15&gt;"","NC",'P14'!E15)</f>
        <v>NA</v>
      </c>
      <c r="R21" s="14" t="str">
        <f>IF('P15'!F15&gt;"","NC",'P15'!E15)</f>
        <v>C</v>
      </c>
      <c r="S21" s="14" t="str">
        <f>IF('P16'!F15&gt;"","NC",'P16'!E15)</f>
        <v>NT</v>
      </c>
      <c r="T21" s="14" t="str">
        <f>IF('P17'!F15&gt;"","NC",'P17'!E15)</f>
        <v>NT</v>
      </c>
      <c r="U21" s="14" t="str">
        <f>IF('P18'!F15&gt;"","NC",'P18'!E15)</f>
        <v>NT</v>
      </c>
      <c r="V21" s="14" t="str">
        <f>IF('P19'!F15&gt;"","NC",'P19'!E15)</f>
        <v>NT</v>
      </c>
      <c r="W21" s="204" t="str">
        <f>IF('P20'!F15&gt;"","NC",'P20'!E15)</f>
        <v>NT</v>
      </c>
      <c r="X21" s="14"/>
      <c r="Y21" s="14"/>
      <c r="Z21" s="14"/>
      <c r="AA21" s="14">
        <v>12</v>
      </c>
      <c r="AB21" s="15">
        <f>COUNTIF(BaseDeCalcul!D21:Z21,"C")</f>
        <v>3</v>
      </c>
      <c r="AC21" s="15">
        <f>COUNTIF(BaseDeCalcul!D21:Z21,"NC")</f>
        <v>0</v>
      </c>
      <c r="AD21" s="15">
        <f>COUNTIF(BaseDeCalcul!D21:Z21,"NA")</f>
        <v>12</v>
      </c>
      <c r="AE21" s="16" t="str">
        <f t="shared" si="5"/>
        <v>C</v>
      </c>
      <c r="AF21" s="15" t="str">
        <f>IF(CritereSelection!F15="x",AE21,"NT")</f>
        <v>NT</v>
      </c>
      <c r="AG21" s="15" t="str">
        <f>IF(CritereSelection!G15="x",AE21,"NT")</f>
        <v>NT</v>
      </c>
      <c r="AH21" s="15" t="str">
        <f>IF(Criteres!$H15=1,$AE21,"NT")</f>
        <v>NT</v>
      </c>
      <c r="AI21" s="15" t="str">
        <f>IF(Criteres!$H15=2,$AE21,"NT")</f>
        <v>NT</v>
      </c>
      <c r="AJ21" s="15" t="str">
        <f>IF(Criteres!$H15=3,$AE21,"NT")</f>
        <v>C</v>
      </c>
      <c r="AK21" s="17"/>
      <c r="AL21" s="17" t="s">
        <v>78</v>
      </c>
      <c r="AM21" s="17" t="s">
        <v>79</v>
      </c>
      <c r="AN21" s="15"/>
      <c r="AO21" s="14"/>
      <c r="AP21" s="14"/>
      <c r="AQ21" s="17"/>
      <c r="AR21" s="17" t="s">
        <v>78</v>
      </c>
      <c r="AS21" s="17" t="s">
        <v>79</v>
      </c>
      <c r="AT21" s="17"/>
    </row>
    <row r="22" spans="1:47">
      <c r="A22" s="14" t="str">
        <f>Criteres!B16</f>
        <v>Couleurs</v>
      </c>
      <c r="B22" s="14" t="str">
        <f>Criteres!C16</f>
        <v>3.1</v>
      </c>
      <c r="C22" s="14" t="str">
        <f>Criteres!D16</f>
        <v>A</v>
      </c>
      <c r="D22" s="14" t="str">
        <f>IF('P01'!F16&gt;"","NC",'P01'!E16)</f>
        <v>NA</v>
      </c>
      <c r="E22" s="14" t="str">
        <f>IF('P02'!F16&gt;"","NC",'P02'!E16)</f>
        <v>NA</v>
      </c>
      <c r="F22" s="14" t="str">
        <f>IF('P03'!F16&gt;"","NC",'P03'!E16)</f>
        <v>NA</v>
      </c>
      <c r="G22" s="14" t="str">
        <f>IF('P04'!F16&gt;"","NC",'P04'!E16)</f>
        <v>NA</v>
      </c>
      <c r="H22" s="14" t="str">
        <f>IF('P05'!F16&gt;"","NC",'P05'!E16)</f>
        <v>NA</v>
      </c>
      <c r="I22" s="14" t="str">
        <f>IF('P06'!F16&gt;"","NC",'P06'!E16)</f>
        <v>C</v>
      </c>
      <c r="J22" s="14" t="str">
        <f>IF('P07'!F16&gt;"","NC",'P07'!E16)</f>
        <v>NA</v>
      </c>
      <c r="K22" s="14" t="str">
        <f>IF('P08'!F16&gt;"","NC",'P08'!E16)</f>
        <v>NA</v>
      </c>
      <c r="L22" s="14" t="str">
        <f>IF('P09'!F16&gt;"","NC",'P09'!E16)</f>
        <v>NA</v>
      </c>
      <c r="M22" s="14" t="str">
        <f>IF('P10'!F16&gt;"","NC",'P10'!E16)</f>
        <v>NA</v>
      </c>
      <c r="N22" s="14" t="str">
        <f>IF('P11'!F16&gt;"","NC",'P11'!E16)</f>
        <v>NA</v>
      </c>
      <c r="O22" s="14" t="str">
        <f>IF('P12'!F16&gt;"","NC",'P12'!E16)</f>
        <v>NA</v>
      </c>
      <c r="P22" s="14" t="str">
        <f>IF('P13'!F16&gt;"","NC",'P13'!E16)</f>
        <v>NA</v>
      </c>
      <c r="Q22" s="14" t="str">
        <f>IF('P14'!F16&gt;"","NC",'P14'!E16)</f>
        <v>NA</v>
      </c>
      <c r="R22" s="14" t="str">
        <f>IF('P15'!F16&gt;"","NC",'P15'!E16)</f>
        <v>NA</v>
      </c>
      <c r="S22" s="14" t="str">
        <f>IF('P16'!F16&gt;"","NC",'P16'!E16)</f>
        <v>NT</v>
      </c>
      <c r="T22" s="14" t="str">
        <f>IF('P17'!F16&gt;"","NC",'P17'!E16)</f>
        <v>NT</v>
      </c>
      <c r="U22" s="14" t="str">
        <f>IF('P18'!F16&gt;"","NC",'P18'!E16)</f>
        <v>NT</v>
      </c>
      <c r="V22" s="14" t="str">
        <f>IF('P19'!F16&gt;"","NC",'P19'!E16)</f>
        <v>NT</v>
      </c>
      <c r="W22" s="205" t="str">
        <f>IF('P20'!F16&gt;"","NC",'P20'!E16)</f>
        <v>NT</v>
      </c>
      <c r="X22" s="14"/>
      <c r="Y22" s="14"/>
      <c r="Z22" s="14"/>
      <c r="AA22" s="14">
        <v>13</v>
      </c>
      <c r="AB22" s="15">
        <f>COUNTIF(BaseDeCalcul!D22:Z22,"C")</f>
        <v>1</v>
      </c>
      <c r="AC22" s="15">
        <f>COUNTIF(BaseDeCalcul!D22:Z22,"NC")</f>
        <v>0</v>
      </c>
      <c r="AD22" s="15">
        <f>COUNTIF(BaseDeCalcul!D22:Z22,"NA")</f>
        <v>14</v>
      </c>
      <c r="AE22" s="16" t="str">
        <f t="shared" si="5"/>
        <v>C</v>
      </c>
      <c r="AF22" s="15" t="str">
        <f>IF(CritereSelection!F16="x",AE22,"NT")</f>
        <v>NT</v>
      </c>
      <c r="AG22" s="15" t="str">
        <f>IF(CritereSelection!G16="x",AE22,"NT")</f>
        <v>NT</v>
      </c>
      <c r="AH22" s="15" t="str">
        <f>IF(Criteres!$H16=1,$AE22,"NT")</f>
        <v>C</v>
      </c>
      <c r="AI22" s="15" t="str">
        <f>IF(Criteres!$H16=2,$AE22,"NT")</f>
        <v>NT</v>
      </c>
      <c r="AJ22" s="15" t="str">
        <f>IF(Criteres!$H16=3,$AE22,"NT")</f>
        <v>NT</v>
      </c>
      <c r="AK22" s="17" t="s">
        <v>83</v>
      </c>
      <c r="AL22" s="46">
        <f>IF(AO14&gt;0,(BaseDeCalcul!AL14)/AO14,"-")</f>
        <v>0.78</v>
      </c>
      <c r="AM22" s="46">
        <f>IF(AO14&gt;0,(BaseDeCalcul!AM14)/AO14,"-")</f>
        <v>0.22</v>
      </c>
      <c r="AN22" s="15"/>
      <c r="AO22" s="14"/>
      <c r="AP22" s="14"/>
      <c r="AQ22" s="17" t="str">
        <f>AQ14</f>
        <v>Fort à majeur</v>
      </c>
      <c r="AR22" s="17">
        <f>IF($AU$14&gt;0,(BaseDeCalcul!AR$14)/$AU$17,"-")</f>
        <v>0.5</v>
      </c>
      <c r="AS22" s="17">
        <f>IF($AU$14&gt;0,(BaseDeCalcul!AS$14)/$AU$17,"-")</f>
        <v>0.11764705882352941</v>
      </c>
      <c r="AT22" s="18"/>
    </row>
    <row r="23" spans="1:47">
      <c r="A23" s="14" t="str">
        <f>Criteres!B17</f>
        <v>Couleurs</v>
      </c>
      <c r="B23" s="14" t="str">
        <f>Criteres!C17</f>
        <v>3.2</v>
      </c>
      <c r="C23" s="14" t="str">
        <f>Criteres!D17</f>
        <v>AA</v>
      </c>
      <c r="D23" s="14" t="str">
        <f>IF('P01'!F17&gt;"","NC",'P01'!E17)</f>
        <v>C</v>
      </c>
      <c r="E23" s="14" t="str">
        <f>IF('P02'!F17&gt;"","NC",'P02'!E17)</f>
        <v>C</v>
      </c>
      <c r="F23" s="14" t="str">
        <f>IF('P03'!F17&gt;"","NC",'P03'!E17)</f>
        <v>C</v>
      </c>
      <c r="G23" s="14" t="str">
        <f>IF('P04'!F17&gt;"","NC",'P04'!E17)</f>
        <v>C</v>
      </c>
      <c r="H23" s="14" t="str">
        <f>IF('P05'!F17&gt;"","NC",'P05'!E17)</f>
        <v>C</v>
      </c>
      <c r="I23" s="14" t="str">
        <f>IF('P06'!F17&gt;"","NC",'P06'!E17)</f>
        <v>C</v>
      </c>
      <c r="J23" s="14" t="str">
        <f>IF('P07'!F17&gt;"","NC",'P07'!E17)</f>
        <v>C</v>
      </c>
      <c r="K23" s="14" t="str">
        <f>IF('P08'!F17&gt;"","NC",'P08'!E17)</f>
        <v>C</v>
      </c>
      <c r="L23" s="14" t="str">
        <f>IF('P09'!F17&gt;"","NC",'P09'!E17)</f>
        <v>C</v>
      </c>
      <c r="M23" s="14" t="str">
        <f>IF('P10'!F17&gt;"","NC",'P10'!E17)</f>
        <v>C</v>
      </c>
      <c r="N23" s="14" t="str">
        <f>IF('P11'!F17&gt;"","NC",'P11'!E17)</f>
        <v>C</v>
      </c>
      <c r="O23" s="14" t="str">
        <f>IF('P12'!F17&gt;"","NC",'P12'!E17)</f>
        <v>C</v>
      </c>
      <c r="P23" s="14" t="str">
        <f>IF('P13'!F17&gt;"","NC",'P13'!E17)</f>
        <v>C</v>
      </c>
      <c r="Q23" s="14" t="str">
        <f>IF('P14'!F17&gt;"","NC",'P14'!E17)</f>
        <v>C</v>
      </c>
      <c r="R23" s="14" t="str">
        <f>IF('P15'!F17&gt;"","NC",'P15'!E17)</f>
        <v>C</v>
      </c>
      <c r="S23" s="14" t="str">
        <f>IF('P16'!F17&gt;"","NC",'P16'!E17)</f>
        <v>NT</v>
      </c>
      <c r="T23" s="14" t="str">
        <f>IF('P17'!F17&gt;"","NC",'P17'!E17)</f>
        <v>NT</v>
      </c>
      <c r="U23" s="14" t="str">
        <f>IF('P18'!F17&gt;"","NC",'P18'!E17)</f>
        <v>NT</v>
      </c>
      <c r="V23" s="14" t="str">
        <f>IF('P19'!F17&gt;"","NC",'P19'!E17)</f>
        <v>NT</v>
      </c>
      <c r="W23" s="205" t="str">
        <f>IF('P20'!F17&gt;"","NC",'P20'!E17)</f>
        <v>NT</v>
      </c>
      <c r="X23" s="14"/>
      <c r="Y23" s="14"/>
      <c r="Z23" s="14"/>
      <c r="AA23" s="14">
        <v>14</v>
      </c>
      <c r="AB23" s="15">
        <f>COUNTIF(BaseDeCalcul!D23:Z23,"C")</f>
        <v>15</v>
      </c>
      <c r="AC23" s="15">
        <f>COUNTIF(BaseDeCalcul!D23:Z23,"NC")</f>
        <v>0</v>
      </c>
      <c r="AD23" s="15">
        <f>COUNTIF(BaseDeCalcul!D23:Z23,"NA")</f>
        <v>0</v>
      </c>
      <c r="AE23" s="16" t="str">
        <f t="shared" si="5"/>
        <v>C</v>
      </c>
      <c r="AF23" s="15" t="str">
        <f>IF(CritereSelection!F17="x",AE23,"NT")</f>
        <v>NT</v>
      </c>
      <c r="AG23" s="15" t="str">
        <f>IF(CritereSelection!G17="x",AE23,"NT")</f>
        <v>NT</v>
      </c>
      <c r="AH23" s="15" t="str">
        <f>IF(Criteres!$H17=1,$AE23,"NT")</f>
        <v>C</v>
      </c>
      <c r="AI23" s="15" t="str">
        <f>IF(Criteres!$H17=2,$AE23,"NT")</f>
        <v>NT</v>
      </c>
      <c r="AJ23" s="15" t="str">
        <f>IF(Criteres!$H17=3,$AE23,"NT")</f>
        <v>NT</v>
      </c>
      <c r="AK23" s="17" t="s">
        <v>7</v>
      </c>
      <c r="AL23" s="46">
        <f>IF(AO15&gt;0,(BaseDeCalcul!AL15)/AO15,"-")</f>
        <v>0.77777777777777779</v>
      </c>
      <c r="AM23" s="46">
        <f>IF(AO15&gt;0,(BaseDeCalcul!AM15)/BaseDeCalcul!AO15,"-")</f>
        <v>0.22222222222222221</v>
      </c>
      <c r="AN23" s="15"/>
      <c r="AO23" s="14"/>
      <c r="AP23" s="14"/>
      <c r="AQ23" s="17" t="str">
        <f>AQ15</f>
        <v>Modéré à fort</v>
      </c>
      <c r="AR23" s="17">
        <f>IF($AU$15&gt;0,(BaseDeCalcul!AR$15)/$AU$17,"-")</f>
        <v>0.20588235294117646</v>
      </c>
      <c r="AS23" s="17">
        <f>IF($AU$15&gt;0,(BaseDeCalcul!AS$15)/$AU$17,"-")</f>
        <v>7.3529411764705885E-2</v>
      </c>
      <c r="AT23" s="18"/>
    </row>
    <row r="24" spans="1:47">
      <c r="A24" s="14" t="str">
        <f>Criteres!B18</f>
        <v>Couleurs</v>
      </c>
      <c r="B24" s="14" t="str">
        <f>Criteres!C18</f>
        <v>3.3</v>
      </c>
      <c r="C24" s="14" t="str">
        <f>Criteres!D18</f>
        <v>AA</v>
      </c>
      <c r="D24" s="14" t="str">
        <f>IF('P01'!F18&gt;"","NC",'P01'!E18)</f>
        <v>NC</v>
      </c>
      <c r="E24" s="14" t="str">
        <f>IF('P02'!F18&gt;"","NC",'P02'!E18)</f>
        <v>NC</v>
      </c>
      <c r="F24" s="14" t="str">
        <f>IF('P03'!F18&gt;"","NC",'P03'!E18)</f>
        <v>NC</v>
      </c>
      <c r="G24" s="14" t="str">
        <f>IF('P04'!F18&gt;"","NC",'P04'!E18)</f>
        <v>NC</v>
      </c>
      <c r="H24" s="14" t="str">
        <f>IF('P05'!F18&gt;"","NC",'P05'!E18)</f>
        <v>NC</v>
      </c>
      <c r="I24" s="14" t="str">
        <f>IF('P06'!F18&gt;"","NC",'P06'!E18)</f>
        <v>NC</v>
      </c>
      <c r="J24" s="14" t="str">
        <f>IF('P07'!F18&gt;"","NC",'P07'!E18)</f>
        <v>NC</v>
      </c>
      <c r="K24" s="14" t="str">
        <f>IF('P08'!F18&gt;"","NC",'P08'!E18)</f>
        <v>NC</v>
      </c>
      <c r="L24" s="14" t="str">
        <f>IF('P09'!F18&gt;"","NC",'P09'!E18)</f>
        <v>NC</v>
      </c>
      <c r="M24" s="14" t="str">
        <f>IF('P10'!F18&gt;"","NC",'P10'!E18)</f>
        <v>NC</v>
      </c>
      <c r="N24" s="14" t="str">
        <f>IF('P11'!F18&gt;"","NC",'P11'!E18)</f>
        <v>NC</v>
      </c>
      <c r="O24" s="14" t="str">
        <f>IF('P12'!F18&gt;"","NC",'P12'!E18)</f>
        <v>NC</v>
      </c>
      <c r="P24" s="14" t="str">
        <f>IF('P13'!F18&gt;"","NC",'P13'!E18)</f>
        <v>NC</v>
      </c>
      <c r="Q24" s="14" t="str">
        <f>IF('P14'!F18&gt;"","NC",'P14'!E18)</f>
        <v>NC</v>
      </c>
      <c r="R24" s="14" t="str">
        <f>IF('P15'!F18&gt;"","NC",'P15'!E18)</f>
        <v>NC</v>
      </c>
      <c r="S24" s="14" t="str">
        <f>IF('P16'!F18&gt;"","NC",'P16'!E18)</f>
        <v>NT</v>
      </c>
      <c r="T24" s="14" t="str">
        <f>IF('P17'!F18&gt;"","NC",'P17'!E18)</f>
        <v>NT</v>
      </c>
      <c r="U24" s="14" t="str">
        <f>IF('P18'!F18&gt;"","NC",'P18'!E18)</f>
        <v>NT</v>
      </c>
      <c r="V24" s="14" t="str">
        <f>IF('P19'!F18&gt;"","NC",'P19'!E18)</f>
        <v>NT</v>
      </c>
      <c r="W24" s="205" t="str">
        <f>IF('P20'!F18&gt;"","NC",'P20'!E18)</f>
        <v>NT</v>
      </c>
      <c r="X24" s="14"/>
      <c r="Y24" s="14"/>
      <c r="Z24" s="14"/>
      <c r="AA24" s="14">
        <v>15</v>
      </c>
      <c r="AB24" s="15">
        <f>COUNTIF(BaseDeCalcul!D24:Z24,"C")</f>
        <v>0</v>
      </c>
      <c r="AC24" s="15">
        <f>COUNTIF(BaseDeCalcul!D24:Z24,"NC")</f>
        <v>15</v>
      </c>
      <c r="AD24" s="15">
        <f>COUNTIF(BaseDeCalcul!D24:Z24,"NA")</f>
        <v>0</v>
      </c>
      <c r="AE24" s="16" t="str">
        <f t="shared" si="5"/>
        <v>NC</v>
      </c>
      <c r="AF24" s="15" t="str">
        <f>IF(CritereSelection!F18="x",AE24,"NT")</f>
        <v>NT</v>
      </c>
      <c r="AG24" s="15" t="str">
        <f>IF(CritereSelection!G18="x",AE24,"NT")</f>
        <v>NT</v>
      </c>
      <c r="AH24" s="15" t="str">
        <f>IF(Criteres!$H18=1,$AE24,"NT")</f>
        <v>NC</v>
      </c>
      <c r="AI24" s="15" t="str">
        <f>IF(Criteres!$H18=2,$AE24,"NT")</f>
        <v>NT</v>
      </c>
      <c r="AJ24" s="15" t="str">
        <f>IF(Criteres!$H18=3,$AE24,"NT")</f>
        <v>NT</v>
      </c>
      <c r="AK24" s="17" t="s">
        <v>85</v>
      </c>
      <c r="AL24" s="46" t="str">
        <f>IF(AO16&gt;0,((BaseDeCalcul!AL16)/BaseDeCalcul!AO16),"-")</f>
        <v>-</v>
      </c>
      <c r="AM24" s="46" t="str">
        <f>IF(AO16&gt;0,((BaseDeCalcul!AM16)/BaseDeCalcul!AO16),"-")</f>
        <v>-</v>
      </c>
      <c r="AN24" s="15"/>
      <c r="AO24" s="14"/>
      <c r="AP24" s="14"/>
      <c r="AQ24" s="17" t="str">
        <f>AQ16</f>
        <v>Faible à modéré</v>
      </c>
      <c r="AR24" s="17">
        <f>IF($AU$16&gt;0,(BaseDeCalcul!AR$16)/$AU$17,"-")</f>
        <v>7.3529411764705885E-2</v>
      </c>
      <c r="AS24" s="17">
        <f>IF($AU$16&gt;0,(BaseDeCalcul!AS$16)/$AU$17,"-")</f>
        <v>2.9411764705882353E-2</v>
      </c>
      <c r="AT24" s="18"/>
    </row>
    <row r="25" spans="1:47">
      <c r="A25" s="14" t="str">
        <f>Criteres!B19</f>
        <v>Couleurs</v>
      </c>
      <c r="B25" s="14" t="str">
        <f>Criteres!C19</f>
        <v>3.4</v>
      </c>
      <c r="C25" s="14" t="str">
        <f>Criteres!D19</f>
        <v>AAA</v>
      </c>
      <c r="D25" s="14" t="str">
        <f>IF('P01'!F19&gt;"","NC",'P01'!E19)</f>
        <v>NT</v>
      </c>
      <c r="E25" s="14" t="str">
        <f>IF('P02'!F19&gt;"","NC",'P02'!E19)</f>
        <v>NT</v>
      </c>
      <c r="F25" s="14" t="str">
        <f>IF('P03'!F19&gt;"","NC",'P03'!E19)</f>
        <v>NT</v>
      </c>
      <c r="G25" s="14" t="str">
        <f>IF('P04'!F19&gt;"","NC",'P04'!E19)</f>
        <v>NT</v>
      </c>
      <c r="H25" s="14" t="str">
        <f>IF('P05'!F19&gt;"","NC",'P05'!E19)</f>
        <v>NT</v>
      </c>
      <c r="I25" s="14" t="str">
        <f>IF('P06'!F19&gt;"","NC",'P06'!E19)</f>
        <v>NT</v>
      </c>
      <c r="J25" s="14" t="str">
        <f>IF('P07'!F19&gt;"","NC",'P07'!E19)</f>
        <v>NT</v>
      </c>
      <c r="K25" s="14" t="str">
        <f>IF('P08'!F19&gt;"","NC",'P08'!E19)</f>
        <v>NT</v>
      </c>
      <c r="L25" s="14" t="str">
        <f>IF('P09'!F19&gt;"","NC",'P09'!E19)</f>
        <v>NT</v>
      </c>
      <c r="M25" s="14" t="str">
        <f>IF('P10'!F19&gt;"","NC",'P10'!E19)</f>
        <v>NT</v>
      </c>
      <c r="N25" s="14" t="str">
        <f>IF('P11'!F19&gt;"","NC",'P11'!E19)</f>
        <v>NT</v>
      </c>
      <c r="O25" s="14" t="str">
        <f>IF('P12'!F19&gt;"","NC",'P12'!E19)</f>
        <v>NT</v>
      </c>
      <c r="P25" s="14" t="str">
        <f>IF('P13'!F19&gt;"","NC",'P13'!E19)</f>
        <v>NT</v>
      </c>
      <c r="Q25" s="14" t="str">
        <f>IF('P14'!F19&gt;"","NC",'P14'!E19)</f>
        <v>NT</v>
      </c>
      <c r="R25" s="14" t="str">
        <f>IF('P15'!F19&gt;"","NC",'P15'!E19)</f>
        <v>NT</v>
      </c>
      <c r="S25" s="14" t="str">
        <f>IF('P16'!F19&gt;"","NC",'P16'!E19)</f>
        <v>NT</v>
      </c>
      <c r="T25" s="14" t="str">
        <f>IF('P17'!F19&gt;"","NC",'P17'!E19)</f>
        <v>NT</v>
      </c>
      <c r="U25" s="14" t="str">
        <f>IF('P18'!F19&gt;"","NC",'P18'!E19)</f>
        <v>NT</v>
      </c>
      <c r="V25" s="14" t="str">
        <f>IF('P19'!F19&gt;"","NC",'P19'!E19)</f>
        <v>NT</v>
      </c>
      <c r="W25" s="206" t="str">
        <f>IF('P20'!F19&gt;"","NC",'P20'!E19)</f>
        <v>NT</v>
      </c>
      <c r="X25" s="14"/>
      <c r="Y25" s="14"/>
      <c r="Z25" s="14"/>
      <c r="AA25" s="14">
        <v>16</v>
      </c>
      <c r="AB25" s="15">
        <f>COUNTIF(BaseDeCalcul!D25:Z25,"C")</f>
        <v>0</v>
      </c>
      <c r="AC25" s="15">
        <f>COUNTIF(BaseDeCalcul!D25:Z25,"NC")</f>
        <v>0</v>
      </c>
      <c r="AD25" s="15">
        <f>COUNTIF(BaseDeCalcul!D25:Z25,"NA")</f>
        <v>0</v>
      </c>
      <c r="AE25" s="16" t="str">
        <f t="shared" si="5"/>
        <v>NT</v>
      </c>
      <c r="AF25" s="15" t="str">
        <f>IF(CritereSelection!F19="x",AE25,"NT")</f>
        <v>NT</v>
      </c>
      <c r="AG25" s="15" t="str">
        <f>IF(CritereSelection!G19="x",AE25,"NT")</f>
        <v>NT</v>
      </c>
      <c r="AH25" s="15" t="str">
        <f>IF(Criteres!$H19=1,$AE25,"NT")</f>
        <v>NT</v>
      </c>
      <c r="AI25" s="15" t="str">
        <f>IF(Criteres!$H19=2,$AE25,"NT")</f>
        <v>NT</v>
      </c>
      <c r="AJ25" s="15" t="str">
        <f>IF(Criteres!$H19=3,$AE25,"NT")</f>
        <v>NT</v>
      </c>
      <c r="AN25" s="15"/>
      <c r="AO25" s="14"/>
      <c r="AP25" s="14"/>
      <c r="AQ25" s="19"/>
      <c r="AR25" s="17"/>
      <c r="AS25" s="17"/>
      <c r="AT25" s="17"/>
    </row>
    <row r="26" spans="1:47">
      <c r="A26" s="14" t="str">
        <f>Criteres!B20</f>
        <v>Multimédia</v>
      </c>
      <c r="B26" s="14" t="str">
        <f>Criteres!C20</f>
        <v>4.1</v>
      </c>
      <c r="C26" s="14" t="str">
        <f>Criteres!D20</f>
        <v>A</v>
      </c>
      <c r="D26" s="14" t="str">
        <f>IF('P01'!F20&gt;"","NC",'P01'!E20)</f>
        <v>NA</v>
      </c>
      <c r="E26" s="14" t="str">
        <f>IF('P02'!F20&gt;"","NC",'P02'!E20)</f>
        <v>NA</v>
      </c>
      <c r="F26" s="14" t="str">
        <f>IF('P03'!F20&gt;"","NC",'P03'!E20)</f>
        <v>NA</v>
      </c>
      <c r="G26" s="14" t="str">
        <f>IF('P04'!F20&gt;"","NC",'P04'!E20)</f>
        <v>NA</v>
      </c>
      <c r="H26" s="14" t="str">
        <f>IF('P05'!F20&gt;"","NC",'P05'!E20)</f>
        <v>NA</v>
      </c>
      <c r="I26" s="14" t="str">
        <f>IF('P06'!F20&gt;"","NC",'P06'!E20)</f>
        <v>NA</v>
      </c>
      <c r="J26" s="14" t="str">
        <f>IF('P07'!F20&gt;"","NC",'P07'!E20)</f>
        <v>C</v>
      </c>
      <c r="K26" s="14" t="str">
        <f>IF('P08'!F20&gt;"","NC",'P08'!E20)</f>
        <v>NA</v>
      </c>
      <c r="L26" s="14" t="str">
        <f>IF('P09'!F20&gt;"","NC",'P09'!E20)</f>
        <v>NA</v>
      </c>
      <c r="M26" s="14" t="str">
        <f>IF('P10'!F20&gt;"","NC",'P10'!E20)</f>
        <v>NA</v>
      </c>
      <c r="N26" s="14" t="str">
        <f>IF('P11'!F20&gt;"","NC",'P11'!E20)</f>
        <v>NA</v>
      </c>
      <c r="O26" s="14" t="str">
        <f>IF('P12'!F20&gt;"","NC",'P12'!E20)</f>
        <v>NA</v>
      </c>
      <c r="P26" s="14" t="str">
        <f>IF('P13'!F20&gt;"","NC",'P13'!E20)</f>
        <v>NA</v>
      </c>
      <c r="Q26" s="14" t="str">
        <f>IF('P14'!F20&gt;"","NC",'P14'!E20)</f>
        <v>NA</v>
      </c>
      <c r="R26" s="14" t="str">
        <f>IF('P15'!F20&gt;"","NC",'P15'!E20)</f>
        <v>NA</v>
      </c>
      <c r="S26" s="14" t="str">
        <f>IF('P16'!F20&gt;"","NC",'P16'!E20)</f>
        <v>NT</v>
      </c>
      <c r="T26" s="14" t="str">
        <f>IF('P17'!F20&gt;"","NC",'P17'!E20)</f>
        <v>NT</v>
      </c>
      <c r="U26" s="14" t="str">
        <f>IF('P18'!F20&gt;"","NC",'P18'!E20)</f>
        <v>NT</v>
      </c>
      <c r="V26" s="14" t="str">
        <f>IF('P19'!F20&gt;"","NC",'P19'!E20)</f>
        <v>NT</v>
      </c>
      <c r="W26" s="204" t="str">
        <f>IF('P20'!F20&gt;"","NC",'P20'!E20)</f>
        <v>NT</v>
      </c>
      <c r="X26" s="14"/>
      <c r="Y26" s="14"/>
      <c r="Z26" s="14"/>
      <c r="AA26" s="14">
        <v>17</v>
      </c>
      <c r="AB26" s="15">
        <f>COUNTIF(BaseDeCalcul!D26:Z26,"C")</f>
        <v>1</v>
      </c>
      <c r="AC26" s="15">
        <f>COUNTIF(BaseDeCalcul!D26:Z26,"NC")</f>
        <v>0</v>
      </c>
      <c r="AD26" s="15">
        <f>COUNTIF(BaseDeCalcul!D26:Z26,"NA")</f>
        <v>14</v>
      </c>
      <c r="AE26" s="16" t="str">
        <f t="shared" si="5"/>
        <v>C</v>
      </c>
      <c r="AF26" s="15" t="str">
        <f>IF(CritereSelection!F20="x",AE26,"NT")</f>
        <v>NT</v>
      </c>
      <c r="AG26" s="15" t="str">
        <f>IF(CritereSelection!G20="x",AE26,"NT")</f>
        <v>NT</v>
      </c>
      <c r="AH26" s="15" t="str">
        <f>IF(Criteres!$H20=1,$AE26,"NT")</f>
        <v>C</v>
      </c>
      <c r="AI26" s="15" t="str">
        <f>IF(Criteres!$H20=2,$AE26,"NT")</f>
        <v>NT</v>
      </c>
      <c r="AJ26" s="15" t="str">
        <f>IF(Criteres!$H20=3,$AE26,"NT")</f>
        <v>NT</v>
      </c>
      <c r="AN26" s="15"/>
      <c r="AO26" s="14"/>
      <c r="AP26" s="14"/>
    </row>
    <row r="27" spans="1:47">
      <c r="A27" s="14" t="str">
        <f>Criteres!B21</f>
        <v>Multimédia</v>
      </c>
      <c r="B27" s="14" t="str">
        <f>Criteres!C21</f>
        <v>4.2</v>
      </c>
      <c r="C27" s="14" t="str">
        <f>Criteres!D21</f>
        <v>A</v>
      </c>
      <c r="D27" s="14" t="str">
        <f>IF('P01'!F21&gt;"","NC",'P01'!E21)</f>
        <v>NA</v>
      </c>
      <c r="E27" s="14" t="str">
        <f>IF('P02'!F21&gt;"","NC",'P02'!E21)</f>
        <v>NA</v>
      </c>
      <c r="F27" s="14" t="str">
        <f>IF('P03'!F21&gt;"","NC",'P03'!E21)</f>
        <v>NA</v>
      </c>
      <c r="G27" s="14" t="str">
        <f>IF('P04'!F21&gt;"","NC",'P04'!E21)</f>
        <v>NA</v>
      </c>
      <c r="H27" s="14" t="str">
        <f>IF('P05'!F21&gt;"","NC",'P05'!E21)</f>
        <v>NA</v>
      </c>
      <c r="I27" s="14" t="str">
        <f>IF('P06'!F21&gt;"","NC",'P06'!E21)</f>
        <v>NA</v>
      </c>
      <c r="J27" s="14" t="str">
        <f>IF('P07'!F21&gt;"","NC",'P07'!E21)</f>
        <v>C</v>
      </c>
      <c r="K27" s="14" t="str">
        <f>IF('P08'!F21&gt;"","NC",'P08'!E21)</f>
        <v>NA</v>
      </c>
      <c r="L27" s="14" t="str">
        <f>IF('P09'!F21&gt;"","NC",'P09'!E21)</f>
        <v>NA</v>
      </c>
      <c r="M27" s="14" t="str">
        <f>IF('P10'!F21&gt;"","NC",'P10'!E21)</f>
        <v>NA</v>
      </c>
      <c r="N27" s="14" t="str">
        <f>IF('P11'!F21&gt;"","NC",'P11'!E21)</f>
        <v>NA</v>
      </c>
      <c r="O27" s="14" t="str">
        <f>IF('P12'!F21&gt;"","NC",'P12'!E21)</f>
        <v>NA</v>
      </c>
      <c r="P27" s="14" t="str">
        <f>IF('P13'!F21&gt;"","NC",'P13'!E21)</f>
        <v>NA</v>
      </c>
      <c r="Q27" s="14" t="str">
        <f>IF('P14'!F21&gt;"","NC",'P14'!E21)</f>
        <v>NA</v>
      </c>
      <c r="R27" s="14" t="str">
        <f>IF('P15'!F21&gt;"","NC",'P15'!E21)</f>
        <v>NA</v>
      </c>
      <c r="S27" s="14" t="str">
        <f>IF('P16'!F21&gt;"","NC",'P16'!E21)</f>
        <v>NT</v>
      </c>
      <c r="T27" s="14" t="str">
        <f>IF('P17'!F21&gt;"","NC",'P17'!E21)</f>
        <v>NT</v>
      </c>
      <c r="U27" s="14" t="str">
        <f>IF('P18'!F21&gt;"","NC",'P18'!E21)</f>
        <v>NT</v>
      </c>
      <c r="V27" s="14" t="str">
        <f>IF('P19'!F21&gt;"","NC",'P19'!E21)</f>
        <v>NT</v>
      </c>
      <c r="W27" s="204" t="str">
        <f>IF('P20'!F21&gt;"","NC",'P20'!E21)</f>
        <v>NT</v>
      </c>
      <c r="X27" s="14"/>
      <c r="Y27" s="14"/>
      <c r="Z27" s="14"/>
      <c r="AA27" s="14">
        <v>18</v>
      </c>
      <c r="AB27" s="15">
        <f>COUNTIF(BaseDeCalcul!D27:Z27,"C")</f>
        <v>1</v>
      </c>
      <c r="AC27" s="15">
        <f>COUNTIF(BaseDeCalcul!D27:Z27,"NC")</f>
        <v>0</v>
      </c>
      <c r="AD27" s="15">
        <f>COUNTIF(BaseDeCalcul!D27:Z27,"NA")</f>
        <v>14</v>
      </c>
      <c r="AE27" s="16" t="str">
        <f t="shared" si="5"/>
        <v>C</v>
      </c>
      <c r="AF27" s="15" t="str">
        <f>IF(CritereSelection!F21="x",AE27,"NT")</f>
        <v>NT</v>
      </c>
      <c r="AG27" s="15" t="str">
        <f>IF(CritereSelection!G21="x",AE27,"NT")</f>
        <v>NT</v>
      </c>
      <c r="AH27" s="15" t="str">
        <f>IF(Criteres!$H21=1,$AE27,"NT")</f>
        <v>C</v>
      </c>
      <c r="AI27" s="15" t="str">
        <f>IF(Criteres!$H21=2,$AE27,"NT")</f>
        <v>NT</v>
      </c>
      <c r="AJ27" s="15" t="str">
        <f>IF(Criteres!$H21=3,$AE27,"NT")</f>
        <v>NT</v>
      </c>
      <c r="AK27" s="284" t="s">
        <v>76</v>
      </c>
      <c r="AL27" s="284"/>
      <c r="AM27" s="284"/>
      <c r="AN27" s="15"/>
      <c r="AO27" s="14"/>
      <c r="AP27" s="14"/>
    </row>
    <row r="28" spans="1:47">
      <c r="A28" s="14" t="str">
        <f>Criteres!B22</f>
        <v>Multimédia</v>
      </c>
      <c r="B28" s="14" t="str">
        <f>Criteres!C22</f>
        <v>4.3</v>
      </c>
      <c r="C28" s="14" t="str">
        <f>Criteres!D22</f>
        <v>A</v>
      </c>
      <c r="D28" s="14" t="str">
        <f>IF('P01'!F22&gt;"","NC",'P01'!E22)</f>
        <v>NA</v>
      </c>
      <c r="E28" s="14" t="str">
        <f>IF('P02'!F22&gt;"","NC",'P02'!E22)</f>
        <v>NA</v>
      </c>
      <c r="F28" s="14" t="str">
        <f>IF('P03'!F22&gt;"","NC",'P03'!E22)</f>
        <v>NA</v>
      </c>
      <c r="G28" s="14" t="str">
        <f>IF('P04'!F22&gt;"","NC",'P04'!E22)</f>
        <v>NA</v>
      </c>
      <c r="H28" s="14" t="str">
        <f>IF('P05'!F22&gt;"","NC",'P05'!E22)</f>
        <v>NA</v>
      </c>
      <c r="I28" s="14" t="str">
        <f>IF('P06'!F22&gt;"","NC",'P06'!E22)</f>
        <v>NA</v>
      </c>
      <c r="J28" s="14" t="str">
        <f>IF('P07'!F22&gt;"","NC",'P07'!E22)</f>
        <v>C</v>
      </c>
      <c r="K28" s="14" t="str">
        <f>IF('P08'!F22&gt;"","NC",'P08'!E22)</f>
        <v>NA</v>
      </c>
      <c r="L28" s="14" t="str">
        <f>IF('P09'!F22&gt;"","NC",'P09'!E22)</f>
        <v>NA</v>
      </c>
      <c r="M28" s="14" t="str">
        <f>IF('P10'!F22&gt;"","NC",'P10'!E22)</f>
        <v>NA</v>
      </c>
      <c r="N28" s="14" t="str">
        <f>IF('P11'!F22&gt;"","NC",'P11'!E22)</f>
        <v>NA</v>
      </c>
      <c r="O28" s="14" t="str">
        <f>IF('P12'!F22&gt;"","NC",'P12'!E22)</f>
        <v>NA</v>
      </c>
      <c r="P28" s="14" t="str">
        <f>IF('P13'!F22&gt;"","NC",'P13'!E22)</f>
        <v>NA</v>
      </c>
      <c r="Q28" s="14" t="str">
        <f>IF('P14'!F22&gt;"","NC",'P14'!E22)</f>
        <v>NA</v>
      </c>
      <c r="R28" s="14" t="str">
        <f>IF('P15'!F22&gt;"","NC",'P15'!E22)</f>
        <v>NA</v>
      </c>
      <c r="S28" s="14" t="str">
        <f>IF('P16'!F22&gt;"","NC",'P16'!E22)</f>
        <v>NT</v>
      </c>
      <c r="T28" s="14" t="str">
        <f>IF('P17'!F22&gt;"","NC",'P17'!E22)</f>
        <v>NT</v>
      </c>
      <c r="U28" s="14" t="str">
        <f>IF('P18'!F22&gt;"","NC",'P18'!E22)</f>
        <v>NT</v>
      </c>
      <c r="V28" s="14" t="str">
        <f>IF('P19'!F22&gt;"","NC",'P19'!E22)</f>
        <v>NT</v>
      </c>
      <c r="W28" s="204" t="str">
        <f>IF('P20'!F22&gt;"","NC",'P20'!E22)</f>
        <v>NT</v>
      </c>
      <c r="X28" s="14"/>
      <c r="Y28" s="14"/>
      <c r="Z28" s="14"/>
      <c r="AA28" s="14">
        <v>19</v>
      </c>
      <c r="AB28" s="15">
        <f>COUNTIF(BaseDeCalcul!D28:Z28,"C")</f>
        <v>1</v>
      </c>
      <c r="AC28" s="15">
        <f>COUNTIF(BaseDeCalcul!D28:Z28,"NC")</f>
        <v>0</v>
      </c>
      <c r="AD28" s="15">
        <f>COUNTIF(BaseDeCalcul!D28:Z28,"NA")</f>
        <v>14</v>
      </c>
      <c r="AE28" s="16" t="str">
        <f t="shared" si="5"/>
        <v>C</v>
      </c>
      <c r="AF28" s="15" t="str">
        <f>IF(CritereSelection!F22="x",AE28,"NT")</f>
        <v>NT</v>
      </c>
      <c r="AG28" s="15" t="str">
        <f>IF(CritereSelection!G22="x",AE28,"NT")</f>
        <v>NT</v>
      </c>
      <c r="AH28" s="15" t="str">
        <f>IF(Criteres!$H22=1,$AE28,"NT")</f>
        <v>NT</v>
      </c>
      <c r="AI28" s="15" t="str">
        <f>IF(Criteres!$H22=2,$AE28,"NT")</f>
        <v>C</v>
      </c>
      <c r="AJ28" s="15" t="str">
        <f>IF(Criteres!$H22=3,$AE28,"NT")</f>
        <v>NT</v>
      </c>
      <c r="AK28" s="17"/>
      <c r="AL28" s="17" t="s">
        <v>78</v>
      </c>
      <c r="AM28" s="17" t="s">
        <v>79</v>
      </c>
      <c r="AN28" s="15"/>
      <c r="AO28" s="14"/>
      <c r="AP28" s="14"/>
    </row>
    <row r="29" spans="1:47">
      <c r="A29" s="14" t="str">
        <f>Criteres!B23</f>
        <v>Multimédia</v>
      </c>
      <c r="B29" s="14" t="str">
        <f>Criteres!C23</f>
        <v>4.4</v>
      </c>
      <c r="C29" s="14" t="str">
        <f>Criteres!D23</f>
        <v>A</v>
      </c>
      <c r="D29" s="14" t="str">
        <f>IF('P01'!F23&gt;"","NC",'P01'!E23)</f>
        <v>NA</v>
      </c>
      <c r="E29" s="14" t="str">
        <f>IF('P02'!F23&gt;"","NC",'P02'!E23)</f>
        <v>NA</v>
      </c>
      <c r="F29" s="14" t="str">
        <f>IF('P03'!F23&gt;"","NC",'P03'!E23)</f>
        <v>NA</v>
      </c>
      <c r="G29" s="14" t="str">
        <f>IF('P04'!F23&gt;"","NC",'P04'!E23)</f>
        <v>NA</v>
      </c>
      <c r="H29" s="14" t="str">
        <f>IF('P05'!F23&gt;"","NC",'P05'!E23)</f>
        <v>NA</v>
      </c>
      <c r="I29" s="14" t="str">
        <f>IF('P06'!F23&gt;"","NC",'P06'!E23)</f>
        <v>NA</v>
      </c>
      <c r="J29" s="14" t="str">
        <f>IF('P07'!F23&gt;"","NC",'P07'!E23)</f>
        <v>C</v>
      </c>
      <c r="K29" s="14" t="str">
        <f>IF('P08'!F23&gt;"","NC",'P08'!E23)</f>
        <v>NA</v>
      </c>
      <c r="L29" s="14" t="str">
        <f>IF('P09'!F23&gt;"","NC",'P09'!E23)</f>
        <v>NA</v>
      </c>
      <c r="M29" s="14" t="str">
        <f>IF('P10'!F23&gt;"","NC",'P10'!E23)</f>
        <v>NA</v>
      </c>
      <c r="N29" s="14" t="str">
        <f>IF('P11'!F23&gt;"","NC",'P11'!E23)</f>
        <v>NA</v>
      </c>
      <c r="O29" s="14" t="str">
        <f>IF('P12'!F23&gt;"","NC",'P12'!E23)</f>
        <v>NA</v>
      </c>
      <c r="P29" s="14" t="str">
        <f>IF('P13'!F23&gt;"","NC",'P13'!E23)</f>
        <v>NA</v>
      </c>
      <c r="Q29" s="14" t="str">
        <f>IF('P14'!F23&gt;"","NC",'P14'!E23)</f>
        <v>NA</v>
      </c>
      <c r="R29" s="14" t="str">
        <f>IF('P15'!F23&gt;"","NC",'P15'!E23)</f>
        <v>NA</v>
      </c>
      <c r="S29" s="14" t="str">
        <f>IF('P16'!F23&gt;"","NC",'P16'!E23)</f>
        <v>NT</v>
      </c>
      <c r="T29" s="14" t="str">
        <f>IF('P17'!F23&gt;"","NC",'P17'!E23)</f>
        <v>NT</v>
      </c>
      <c r="U29" s="14" t="str">
        <f>IF('P18'!F23&gt;"","NC",'P18'!E23)</f>
        <v>NT</v>
      </c>
      <c r="V29" s="14" t="str">
        <f>IF('P19'!F23&gt;"","NC",'P19'!E23)</f>
        <v>NT</v>
      </c>
      <c r="W29" s="204" t="str">
        <f>IF('P20'!F23&gt;"","NC",'P20'!E23)</f>
        <v>NT</v>
      </c>
      <c r="X29" s="14"/>
      <c r="Y29" s="14"/>
      <c r="Z29" s="14"/>
      <c r="AA29" s="14">
        <v>20</v>
      </c>
      <c r="AB29" s="15">
        <f>COUNTIF(BaseDeCalcul!D29:Z29,"C")</f>
        <v>1</v>
      </c>
      <c r="AC29" s="15">
        <f>COUNTIF(BaseDeCalcul!D29:Z29,"NC")</f>
        <v>0</v>
      </c>
      <c r="AD29" s="15">
        <f>COUNTIF(BaseDeCalcul!D29:Z29,"NA")</f>
        <v>14</v>
      </c>
      <c r="AE29" s="16" t="str">
        <f t="shared" si="5"/>
        <v>C</v>
      </c>
      <c r="AF29" s="15" t="str">
        <f>IF(CritereSelection!F23="x",AE29,"NT")</f>
        <v>NT</v>
      </c>
      <c r="AG29" s="15" t="str">
        <f>IF(CritereSelection!G23="x",AE29,"NT")</f>
        <v>NT</v>
      </c>
      <c r="AH29" s="15" t="str">
        <f>IF(Criteres!$H23=1,$AE29,"NT")</f>
        <v>NT</v>
      </c>
      <c r="AI29" s="15" t="str">
        <f>IF(Criteres!$H23=2,$AE29,"NT")</f>
        <v>C</v>
      </c>
      <c r="AJ29" s="15" t="str">
        <f>IF(Criteres!$H23=3,$AE29,"NT")</f>
        <v>NT</v>
      </c>
      <c r="AK29" s="17" t="s">
        <v>83</v>
      </c>
      <c r="AL29" s="46">
        <f>BaseDeCalcul!AL22</f>
        <v>0.78</v>
      </c>
      <c r="AM29" s="46">
        <f>BaseDeCalcul!AM22</f>
        <v>0.22</v>
      </c>
      <c r="AN29" s="15"/>
      <c r="AO29" s="14"/>
      <c r="AP29" s="14"/>
    </row>
    <row r="30" spans="1:47">
      <c r="A30" s="14" t="str">
        <f>Criteres!B24</f>
        <v>Multimédia</v>
      </c>
      <c r="B30" s="14" t="str">
        <f>Criteres!C24</f>
        <v>4.5</v>
      </c>
      <c r="C30" s="14" t="str">
        <f>Criteres!D24</f>
        <v>AA</v>
      </c>
      <c r="D30" s="14" t="str">
        <f>IF('P01'!F24&gt;"","NC",'P01'!E24)</f>
        <v>NA</v>
      </c>
      <c r="E30" s="14" t="str">
        <f>IF('P02'!F24&gt;"","NC",'P02'!E24)</f>
        <v>NA</v>
      </c>
      <c r="F30" s="14" t="str">
        <f>IF('P03'!F24&gt;"","NC",'P03'!E24)</f>
        <v>NA</v>
      </c>
      <c r="G30" s="14" t="str">
        <f>IF('P04'!F24&gt;"","NC",'P04'!E24)</f>
        <v>NA</v>
      </c>
      <c r="H30" s="14" t="str">
        <f>IF('P05'!F24&gt;"","NC",'P05'!E24)</f>
        <v>NA</v>
      </c>
      <c r="I30" s="14" t="str">
        <f>IF('P06'!F24&gt;"","NC",'P06'!E24)</f>
        <v>NA</v>
      </c>
      <c r="J30" s="14" t="str">
        <f>IF('P07'!F24&gt;"","NC",'P07'!E24)</f>
        <v>NA</v>
      </c>
      <c r="K30" s="14" t="str">
        <f>IF('P08'!F24&gt;"","NC",'P08'!E24)</f>
        <v>NA</v>
      </c>
      <c r="L30" s="14" t="str">
        <f>IF('P09'!F24&gt;"","NC",'P09'!E24)</f>
        <v>NA</v>
      </c>
      <c r="M30" s="14" t="str">
        <f>IF('P10'!F24&gt;"","NC",'P10'!E24)</f>
        <v>NA</v>
      </c>
      <c r="N30" s="14" t="str">
        <f>IF('P11'!F24&gt;"","NC",'P11'!E24)</f>
        <v>NA</v>
      </c>
      <c r="O30" s="14" t="str">
        <f>IF('P12'!F24&gt;"","NC",'P12'!E24)</f>
        <v>NA</v>
      </c>
      <c r="P30" s="14" t="str">
        <f>IF('P13'!F24&gt;"","NC",'P13'!E24)</f>
        <v>NA</v>
      </c>
      <c r="Q30" s="14" t="str">
        <f>IF('P14'!F24&gt;"","NC",'P14'!E24)</f>
        <v>NA</v>
      </c>
      <c r="R30" s="14" t="str">
        <f>IF('P15'!F24&gt;"","NC",'P15'!E24)</f>
        <v>NC</v>
      </c>
      <c r="S30" s="14" t="str">
        <f>IF('P16'!F24&gt;"","NC",'P16'!E24)</f>
        <v>NT</v>
      </c>
      <c r="T30" s="14" t="str">
        <f>IF('P17'!F24&gt;"","NC",'P17'!E24)</f>
        <v>NT</v>
      </c>
      <c r="U30" s="14" t="str">
        <f>IF('P18'!F24&gt;"","NC",'P18'!E24)</f>
        <v>NT</v>
      </c>
      <c r="V30" s="14" t="str">
        <f>IF('P19'!F24&gt;"","NC",'P19'!E24)</f>
        <v>NT</v>
      </c>
      <c r="W30" s="204" t="str">
        <f>IF('P20'!F24&gt;"","NC",'P20'!E24)</f>
        <v>NT</v>
      </c>
      <c r="X30" s="14"/>
      <c r="Y30" s="14"/>
      <c r="Z30" s="14"/>
      <c r="AA30" s="14">
        <v>21</v>
      </c>
      <c r="AB30" s="15">
        <f>COUNTIF(BaseDeCalcul!D30:Z30,"C")</f>
        <v>0</v>
      </c>
      <c r="AC30" s="15">
        <f>COUNTIF(BaseDeCalcul!D30:Z30,"NC")</f>
        <v>1</v>
      </c>
      <c r="AD30" s="15">
        <f>COUNTIF(BaseDeCalcul!D30:Z30,"NA")</f>
        <v>14</v>
      </c>
      <c r="AE30" s="16" t="str">
        <f t="shared" si="5"/>
        <v>NC</v>
      </c>
      <c r="AF30" s="15" t="str">
        <f>IF(CritereSelection!F24="x",AE30,"NT")</f>
        <v>NT</v>
      </c>
      <c r="AG30" s="15" t="str">
        <f>IF(CritereSelection!G24="x",AE30,"NT")</f>
        <v>NT</v>
      </c>
      <c r="AH30" s="15" t="str">
        <f>IF(Criteres!$H24=1,$AE30,"NT")</f>
        <v>NT</v>
      </c>
      <c r="AI30" s="15" t="str">
        <f>IF(Criteres!$H24=2,$AE30,"NT")</f>
        <v>NC</v>
      </c>
      <c r="AJ30" s="15" t="str">
        <f>IF(Criteres!$H24=3,$AE30,"NT")</f>
        <v>NT</v>
      </c>
      <c r="AK30" s="17" t="s">
        <v>7</v>
      </c>
      <c r="AL30" s="46">
        <f>IF(AO15&gt;0,((BaseDeCalcul!AL14+BaseDeCalcul!AL15))/(BaseDeCalcul!AO14+BaseDeCalcul!AO15),"-")</f>
        <v>0.77941176470588236</v>
      </c>
      <c r="AM30" s="46">
        <f>IF(AO15&gt;0,((BaseDeCalcul!AM14+BaseDeCalcul!AM15))/(BaseDeCalcul!AO14+BaseDeCalcul!AO15),"-")</f>
        <v>0.22058823529411764</v>
      </c>
      <c r="AN30" s="15"/>
      <c r="AO30" s="14"/>
      <c r="AP30" s="14"/>
    </row>
    <row r="31" spans="1:47">
      <c r="A31" s="14" t="str">
        <f>Criteres!B25</f>
        <v>Multimédia</v>
      </c>
      <c r="B31" s="14" t="str">
        <f>Criteres!C25</f>
        <v>4.6</v>
      </c>
      <c r="C31" s="14" t="str">
        <f>Criteres!D25</f>
        <v>AA</v>
      </c>
      <c r="D31" s="14" t="str">
        <f>IF('P01'!F25&gt;"","NC",'P01'!E25)</f>
        <v>NA</v>
      </c>
      <c r="E31" s="14" t="str">
        <f>IF('P02'!F25&gt;"","NC",'P02'!E25)</f>
        <v>NA</v>
      </c>
      <c r="F31" s="14" t="str">
        <f>IF('P03'!F25&gt;"","NC",'P03'!E25)</f>
        <v>NA</v>
      </c>
      <c r="G31" s="14" t="str">
        <f>IF('P04'!F25&gt;"","NC",'P04'!E25)</f>
        <v>NA</v>
      </c>
      <c r="H31" s="14" t="str">
        <f>IF('P05'!F25&gt;"","NC",'P05'!E25)</f>
        <v>NA</v>
      </c>
      <c r="I31" s="14" t="str">
        <f>IF('P06'!F25&gt;"","NC",'P06'!E25)</f>
        <v>NA</v>
      </c>
      <c r="J31" s="14" t="str">
        <f>IF('P07'!F25&gt;"","NC",'P07'!E25)</f>
        <v>NA</v>
      </c>
      <c r="K31" s="14" t="str">
        <f>IF('P08'!F25&gt;"","NC",'P08'!E25)</f>
        <v>NA</v>
      </c>
      <c r="L31" s="14" t="str">
        <f>IF('P09'!F25&gt;"","NC",'P09'!E25)</f>
        <v>NA</v>
      </c>
      <c r="M31" s="14" t="str">
        <f>IF('P10'!F25&gt;"","NC",'P10'!E25)</f>
        <v>NA</v>
      </c>
      <c r="N31" s="14" t="str">
        <f>IF('P11'!F25&gt;"","NC",'P11'!E25)</f>
        <v>NA</v>
      </c>
      <c r="O31" s="14" t="str">
        <f>IF('P12'!F25&gt;"","NC",'P12'!E25)</f>
        <v>NA</v>
      </c>
      <c r="P31" s="14" t="str">
        <f>IF('P13'!F25&gt;"","NC",'P13'!E25)</f>
        <v>NA</v>
      </c>
      <c r="Q31" s="14" t="str">
        <f>IF('P14'!F25&gt;"","NC",'P14'!E25)</f>
        <v>NA</v>
      </c>
      <c r="R31" s="14" t="str">
        <f>IF('P15'!F25&gt;"","NC",'P15'!E25)</f>
        <v>NA</v>
      </c>
      <c r="S31" s="14" t="str">
        <f>IF('P16'!F25&gt;"","NC",'P16'!E25)</f>
        <v>NT</v>
      </c>
      <c r="T31" s="14" t="str">
        <f>IF('P17'!F25&gt;"","NC",'P17'!E25)</f>
        <v>NT</v>
      </c>
      <c r="U31" s="14" t="str">
        <f>IF('P18'!F25&gt;"","NC",'P18'!E25)</f>
        <v>NT</v>
      </c>
      <c r="V31" s="14" t="str">
        <f>IF('P19'!F25&gt;"","NC",'P19'!E25)</f>
        <v>NT</v>
      </c>
      <c r="W31" s="204" t="str">
        <f>IF('P20'!F25&gt;"","NC",'P20'!E25)</f>
        <v>NT</v>
      </c>
      <c r="X31" s="14"/>
      <c r="Y31" s="14"/>
      <c r="Z31" s="14"/>
      <c r="AA31" s="14">
        <v>22</v>
      </c>
      <c r="AB31" s="15">
        <f>COUNTIF(BaseDeCalcul!D31:Z31,"C")</f>
        <v>0</v>
      </c>
      <c r="AC31" s="15">
        <f>COUNTIF(BaseDeCalcul!D31:Z31,"NC")</f>
        <v>0</v>
      </c>
      <c r="AD31" s="15">
        <f>COUNTIF(BaseDeCalcul!D31:Z31,"NA")</f>
        <v>15</v>
      </c>
      <c r="AE31" s="16" t="str">
        <f t="shared" si="5"/>
        <v>NA</v>
      </c>
      <c r="AF31" s="15" t="str">
        <f>IF(CritereSelection!F25="x",AE31,"NT")</f>
        <v>NT</v>
      </c>
      <c r="AG31" s="15" t="str">
        <f>IF(CritereSelection!G25="x",AE31,"NT")</f>
        <v>NT</v>
      </c>
      <c r="AH31" s="15" t="str">
        <f>IF(Criteres!$H25=1,$AE31,"NT")</f>
        <v>NT</v>
      </c>
      <c r="AI31" s="15" t="str">
        <f>IF(Criteres!$H25=2,$AE31,"NT")</f>
        <v>NA</v>
      </c>
      <c r="AJ31" s="15" t="str">
        <f>IF(Criteres!$H25=3,$AE31,"NT")</f>
        <v>NT</v>
      </c>
      <c r="AK31" s="17" t="s">
        <v>85</v>
      </c>
      <c r="AL31" s="46" t="str">
        <f>IF(AO16&gt;0,((BaseDeCalcul!AL14+BaseDeCalcul!AL15+BaseDeCalcul!AL16))/(BaseDeCalcul!AO14+BaseDeCalcul!AO15+BaseDeCalcul!AO16),"-")</f>
        <v>-</v>
      </c>
      <c r="AM31" s="46" t="str">
        <f>IF(AO16&gt;0,((BaseDeCalcul!AM14+BaseDeCalcul!AM15+BaseDeCalcul!AM16))/(BaseDeCalcul!AO14+BaseDeCalcul!AO15+BaseDeCalcul!AO16),"-")</f>
        <v>-</v>
      </c>
      <c r="AN31" s="15"/>
      <c r="AO31" s="14"/>
      <c r="AP31" s="14"/>
    </row>
    <row r="32" spans="1:47">
      <c r="A32" s="14" t="str">
        <f>Criteres!B26</f>
        <v>Multimédia</v>
      </c>
      <c r="B32" s="14" t="str">
        <f>Criteres!C26</f>
        <v>4.7</v>
      </c>
      <c r="C32" s="14" t="str">
        <f>Criteres!D26</f>
        <v>A</v>
      </c>
      <c r="D32" s="14" t="str">
        <f>IF('P01'!F26&gt;"","NC",'P01'!E26)</f>
        <v>NA</v>
      </c>
      <c r="E32" s="14" t="str">
        <f>IF('P02'!F26&gt;"","NC",'P02'!E26)</f>
        <v>NA</v>
      </c>
      <c r="F32" s="14" t="str">
        <f>IF('P03'!F26&gt;"","NC",'P03'!E26)</f>
        <v>NA</v>
      </c>
      <c r="G32" s="14" t="str">
        <f>IF('P04'!F26&gt;"","NC",'P04'!E26)</f>
        <v>NA</v>
      </c>
      <c r="H32" s="14" t="str">
        <f>IF('P05'!F26&gt;"","NC",'P05'!E26)</f>
        <v>NA</v>
      </c>
      <c r="I32" s="14" t="str">
        <f>IF('P06'!F26&gt;"","NC",'P06'!E26)</f>
        <v>NA</v>
      </c>
      <c r="J32" s="14" t="str">
        <f>IF('P07'!F26&gt;"","NC",'P07'!E26)</f>
        <v>C</v>
      </c>
      <c r="K32" s="14" t="str">
        <f>IF('P08'!F26&gt;"","NC",'P08'!E26)</f>
        <v>NA</v>
      </c>
      <c r="L32" s="14" t="str">
        <f>IF('P09'!F26&gt;"","NC",'P09'!E26)</f>
        <v>NA</v>
      </c>
      <c r="M32" s="14" t="str">
        <f>IF('P10'!F26&gt;"","NC",'P10'!E26)</f>
        <v>NA</v>
      </c>
      <c r="N32" s="14" t="str">
        <f>IF('P11'!F26&gt;"","NC",'P11'!E26)</f>
        <v>NA</v>
      </c>
      <c r="O32" s="14" t="str">
        <f>IF('P12'!F26&gt;"","NC",'P12'!E26)</f>
        <v>NA</v>
      </c>
      <c r="P32" s="14" t="str">
        <f>IF('P13'!F26&gt;"","NC",'P13'!E26)</f>
        <v>NA</v>
      </c>
      <c r="Q32" s="14" t="str">
        <f>IF('P14'!F26&gt;"","NC",'P14'!E26)</f>
        <v>NA</v>
      </c>
      <c r="R32" s="14" t="str">
        <f>IF('P15'!F26&gt;"","NC",'P15'!E26)</f>
        <v>C</v>
      </c>
      <c r="S32" s="14" t="str">
        <f>IF('P16'!F26&gt;"","NC",'P16'!E26)</f>
        <v>NT</v>
      </c>
      <c r="T32" s="14" t="str">
        <f>IF('P17'!F26&gt;"","NC",'P17'!E26)</f>
        <v>NT</v>
      </c>
      <c r="U32" s="14" t="str">
        <f>IF('P18'!F26&gt;"","NC",'P18'!E26)</f>
        <v>NT</v>
      </c>
      <c r="V32" s="14" t="str">
        <f>IF('P19'!F26&gt;"","NC",'P19'!E26)</f>
        <v>NT</v>
      </c>
      <c r="W32" s="204" t="str">
        <f>IF('P20'!F26&gt;"","NC",'P20'!E26)</f>
        <v>NT</v>
      </c>
      <c r="X32" s="14"/>
      <c r="Y32" s="14"/>
      <c r="Z32" s="14"/>
      <c r="AA32" s="14">
        <v>23</v>
      </c>
      <c r="AB32" s="15">
        <f>COUNTIF(BaseDeCalcul!D32:Z32,"C")</f>
        <v>2</v>
      </c>
      <c r="AC32" s="15">
        <f>COUNTIF(BaseDeCalcul!D32:Z32,"NC")</f>
        <v>0</v>
      </c>
      <c r="AD32" s="15">
        <f>COUNTIF(BaseDeCalcul!D32:Z32,"NA")</f>
        <v>13</v>
      </c>
      <c r="AE32" s="16" t="str">
        <f t="shared" si="5"/>
        <v>C</v>
      </c>
      <c r="AF32" s="15" t="str">
        <f>IF(CritereSelection!F26="x",AE32,"NT")</f>
        <v>NT</v>
      </c>
      <c r="AG32" s="15" t="str">
        <f>IF(CritereSelection!G26="x",AE32,"NT")</f>
        <v>NT</v>
      </c>
      <c r="AH32" s="15" t="str">
        <f>IF(Criteres!$H26=1,$AE32,"NT")</f>
        <v>NT</v>
      </c>
      <c r="AI32" s="15" t="str">
        <f>IF(Criteres!$H26=2,$AE32,"NT")</f>
        <v>NT</v>
      </c>
      <c r="AJ32" s="15" t="str">
        <f>IF(Criteres!$H26=3,$AE32,"NT")</f>
        <v>C</v>
      </c>
      <c r="AK32" s="15"/>
      <c r="AL32" s="15"/>
      <c r="AM32" s="15"/>
      <c r="AN32" s="15"/>
      <c r="AO32" s="14"/>
      <c r="AP32" s="14"/>
    </row>
    <row r="33" spans="1:41">
      <c r="A33" s="14" t="str">
        <f>Criteres!B27</f>
        <v>Multimédia</v>
      </c>
      <c r="B33" s="14" t="str">
        <f>Criteres!C27</f>
        <v>4.8</v>
      </c>
      <c r="C33" s="14" t="str">
        <f>Criteres!D27</f>
        <v>A</v>
      </c>
      <c r="D33" s="14" t="str">
        <f>IF('P01'!F27&gt;"","NC",'P01'!E27)</f>
        <v>NA</v>
      </c>
      <c r="E33" s="14" t="str">
        <f>IF('P02'!F27&gt;"","NC",'P02'!E27)</f>
        <v>NA</v>
      </c>
      <c r="F33" s="14" t="str">
        <f>IF('P03'!F27&gt;"","NC",'P03'!E27)</f>
        <v>NA</v>
      </c>
      <c r="G33" s="14" t="str">
        <f>IF('P04'!F27&gt;"","NC",'P04'!E27)</f>
        <v>NA</v>
      </c>
      <c r="H33" s="14" t="str">
        <f>IF('P05'!F27&gt;"","NC",'P05'!E27)</f>
        <v>NA</v>
      </c>
      <c r="I33" s="14" t="str">
        <f>IF('P06'!F27&gt;"","NC",'P06'!E27)</f>
        <v>NA</v>
      </c>
      <c r="J33" s="14" t="str">
        <f>IF('P07'!F27&gt;"","NC",'P07'!E27)</f>
        <v>NA</v>
      </c>
      <c r="K33" s="14" t="str">
        <f>IF('P08'!F27&gt;"","NC",'P08'!E27)</f>
        <v>NA</v>
      </c>
      <c r="L33" s="14" t="str">
        <f>IF('P09'!F27&gt;"","NC",'P09'!E27)</f>
        <v>NA</v>
      </c>
      <c r="M33" s="14" t="str">
        <f>IF('P10'!F27&gt;"","NC",'P10'!E27)</f>
        <v>NA</v>
      </c>
      <c r="N33" s="14" t="str">
        <f>IF('P11'!F27&gt;"","NC",'P11'!E27)</f>
        <v>NA</v>
      </c>
      <c r="O33" s="14" t="str">
        <f>IF('P12'!F27&gt;"","NC",'P12'!E27)</f>
        <v>NA</v>
      </c>
      <c r="P33" s="14" t="str">
        <f>IF('P13'!F27&gt;"","NC",'P13'!E27)</f>
        <v>C</v>
      </c>
      <c r="Q33" s="14" t="str">
        <f>IF('P14'!F27&gt;"","NC",'P14'!E27)</f>
        <v>NA</v>
      </c>
      <c r="R33" s="14" t="str">
        <f>IF('P15'!F27&gt;"","NC",'P15'!E27)</f>
        <v>NA</v>
      </c>
      <c r="S33" s="14" t="str">
        <f>IF('P16'!F27&gt;"","NC",'P16'!E27)</f>
        <v>NT</v>
      </c>
      <c r="T33" s="14" t="str">
        <f>IF('P17'!F27&gt;"","NC",'P17'!E27)</f>
        <v>NT</v>
      </c>
      <c r="U33" s="14" t="str">
        <f>IF('P18'!F27&gt;"","NC",'P18'!E27)</f>
        <v>NT</v>
      </c>
      <c r="V33" s="14" t="str">
        <f>IF('P19'!F27&gt;"","NC",'P19'!E27)</f>
        <v>NT</v>
      </c>
      <c r="W33" s="204" t="str">
        <f>IF('P20'!F27&gt;"","NC",'P20'!E27)</f>
        <v>NT</v>
      </c>
      <c r="X33" s="14"/>
      <c r="Y33" s="14"/>
      <c r="Z33" s="14"/>
      <c r="AA33" s="14">
        <v>24</v>
      </c>
      <c r="AB33" s="15">
        <f>COUNTIF(BaseDeCalcul!D33:Z33,"C")</f>
        <v>1</v>
      </c>
      <c r="AC33" s="15">
        <f>COUNTIF(BaseDeCalcul!D33:Z33,"NC")</f>
        <v>0</v>
      </c>
      <c r="AD33" s="15">
        <f>COUNTIF(BaseDeCalcul!D33:Z33,"NA")</f>
        <v>14</v>
      </c>
      <c r="AE33" s="16" t="str">
        <f t="shared" si="5"/>
        <v>C</v>
      </c>
      <c r="AF33" s="15" t="str">
        <f>IF(CritereSelection!F27="x",AE33,"NT")</f>
        <v>NT</v>
      </c>
      <c r="AG33" s="15" t="str">
        <f>IF(CritereSelection!G27="x",AE33,"NT")</f>
        <v>NT</v>
      </c>
      <c r="AH33" s="15" t="str">
        <f>IF(Criteres!$H27=1,$AE33,"NT")</f>
        <v>C</v>
      </c>
      <c r="AI33" s="15" t="str">
        <f>IF(Criteres!$H27=2,$AE33,"NT")</f>
        <v>NT</v>
      </c>
      <c r="AJ33" s="15" t="str">
        <f>IF(Criteres!$H27=3,$AE33,"NT")</f>
        <v>NT</v>
      </c>
      <c r="AK33" s="280" t="s">
        <v>497</v>
      </c>
      <c r="AL33" s="280"/>
      <c r="AM33" s="280"/>
      <c r="AN33" s="15"/>
      <c r="AO33" s="14"/>
    </row>
    <row r="34" spans="1:41">
      <c r="A34" s="14" t="str">
        <f>Criteres!B28</f>
        <v>Multimédia</v>
      </c>
      <c r="B34" s="14" t="str">
        <f>Criteres!C28</f>
        <v>4.9</v>
      </c>
      <c r="C34" s="14" t="str">
        <f>Criteres!D28</f>
        <v>A</v>
      </c>
      <c r="D34" s="14" t="str">
        <f>IF('P01'!F28&gt;"","NC",'P01'!E28)</f>
        <v>NA</v>
      </c>
      <c r="E34" s="14" t="str">
        <f>IF('P02'!F28&gt;"","NC",'P02'!E28)</f>
        <v>NA</v>
      </c>
      <c r="F34" s="14" t="str">
        <f>IF('P03'!F28&gt;"","NC",'P03'!E28)</f>
        <v>NA</v>
      </c>
      <c r="G34" s="14" t="str">
        <f>IF('P04'!F28&gt;"","NC",'P04'!E28)</f>
        <v>NA</v>
      </c>
      <c r="H34" s="14" t="str">
        <f>IF('P05'!F28&gt;"","NC",'P05'!E28)</f>
        <v>NA</v>
      </c>
      <c r="I34" s="14" t="str">
        <f>IF('P06'!F28&gt;"","NC",'P06'!E28)</f>
        <v>NA</v>
      </c>
      <c r="J34" s="14" t="str">
        <f>IF('P07'!F28&gt;"","NC",'P07'!E28)</f>
        <v>NA</v>
      </c>
      <c r="K34" s="14" t="str">
        <f>IF('P08'!F28&gt;"","NC",'P08'!E28)</f>
        <v>NA</v>
      </c>
      <c r="L34" s="14" t="str">
        <f>IF('P09'!F28&gt;"","NC",'P09'!E28)</f>
        <v>NA</v>
      </c>
      <c r="M34" s="14" t="str">
        <f>IF('P10'!F28&gt;"","NC",'P10'!E28)</f>
        <v>NA</v>
      </c>
      <c r="N34" s="14" t="str">
        <f>IF('P11'!F28&gt;"","NC",'P11'!E28)</f>
        <v>NA</v>
      </c>
      <c r="O34" s="14" t="str">
        <f>IF('P12'!F28&gt;"","NC",'P12'!E28)</f>
        <v>NA</v>
      </c>
      <c r="P34" s="14" t="str">
        <f>IF('P13'!F28&gt;"","NC",'P13'!E28)</f>
        <v>NA</v>
      </c>
      <c r="Q34" s="14" t="str">
        <f>IF('P14'!F28&gt;"","NC",'P14'!E28)</f>
        <v>NA</v>
      </c>
      <c r="R34" s="14" t="str">
        <f>IF('P15'!F28&gt;"","NC",'P15'!E28)</f>
        <v>NA</v>
      </c>
      <c r="S34" s="14" t="str">
        <f>IF('P16'!F28&gt;"","NC",'P16'!E28)</f>
        <v>NT</v>
      </c>
      <c r="T34" s="14" t="str">
        <f>IF('P17'!F28&gt;"","NC",'P17'!E28)</f>
        <v>NT</v>
      </c>
      <c r="U34" s="14" t="str">
        <f>IF('P18'!F28&gt;"","NC",'P18'!E28)</f>
        <v>NT</v>
      </c>
      <c r="V34" s="14" t="str">
        <f>IF('P19'!F28&gt;"","NC",'P19'!E28)</f>
        <v>NT</v>
      </c>
      <c r="W34" s="204" t="str">
        <f>IF('P20'!F28&gt;"","NC",'P20'!E28)</f>
        <v>NT</v>
      </c>
      <c r="X34" s="14"/>
      <c r="Y34" s="14"/>
      <c r="Z34" s="14"/>
      <c r="AA34" s="14">
        <v>25</v>
      </c>
      <c r="AB34" s="15">
        <f>COUNTIF(BaseDeCalcul!D34:Z34,"C")</f>
        <v>0</v>
      </c>
      <c r="AC34" s="15">
        <f>COUNTIF(BaseDeCalcul!D34:Z34,"NC")</f>
        <v>0</v>
      </c>
      <c r="AD34" s="15">
        <f>COUNTIF(BaseDeCalcul!D34:Z34,"NA")</f>
        <v>15</v>
      </c>
      <c r="AE34" s="16" t="str">
        <f t="shared" si="5"/>
        <v>NA</v>
      </c>
      <c r="AF34" s="15" t="str">
        <f>IF(CritereSelection!F28="x",AE34,"NT")</f>
        <v>NT</v>
      </c>
      <c r="AG34" s="15" t="str">
        <f>IF(CritereSelection!G28="x",AE34,"NT")</f>
        <v>NT</v>
      </c>
      <c r="AH34" s="15" t="str">
        <f>IF(Criteres!$H28=1,$AE34,"NT")</f>
        <v>NA</v>
      </c>
      <c r="AI34" s="15" t="str">
        <f>IF(Criteres!$H28=2,$AE34,"NT")</f>
        <v>NT</v>
      </c>
      <c r="AJ34" s="15" t="str">
        <f>IF(Criteres!$H28=3,$AE34,"NT")</f>
        <v>NT</v>
      </c>
      <c r="AK34" s="21">
        <f>Resultats!U26</f>
        <v>0.81294967616757297</v>
      </c>
      <c r="AL34" s="21">
        <f>1-AK34</f>
        <v>0.18705032383242703</v>
      </c>
      <c r="AM34" s="15"/>
      <c r="AN34" s="15"/>
      <c r="AO34" s="14"/>
    </row>
    <row r="35" spans="1:41">
      <c r="A35" s="14" t="str">
        <f>Criteres!B29</f>
        <v>Multimédia</v>
      </c>
      <c r="B35" s="14" t="str">
        <f>Criteres!C29</f>
        <v>4.10</v>
      </c>
      <c r="C35" s="14" t="str">
        <f>Criteres!D29</f>
        <v>A</v>
      </c>
      <c r="D35" s="14" t="str">
        <f>IF('P01'!F29&gt;"","NC",'P01'!E29)</f>
        <v>NA</v>
      </c>
      <c r="E35" s="14" t="str">
        <f>IF('P02'!F29&gt;"","NC",'P02'!E29)</f>
        <v>NA</v>
      </c>
      <c r="F35" s="14" t="str">
        <f>IF('P03'!F29&gt;"","NC",'P03'!E29)</f>
        <v>NA</v>
      </c>
      <c r="G35" s="14" t="str">
        <f>IF('P04'!F29&gt;"","NC",'P04'!E29)</f>
        <v>NA</v>
      </c>
      <c r="H35" s="14" t="str">
        <f>IF('P05'!F29&gt;"","NC",'P05'!E29)</f>
        <v>NA</v>
      </c>
      <c r="I35" s="14" t="str">
        <f>IF('P06'!F29&gt;"","NC",'P06'!E29)</f>
        <v>NA</v>
      </c>
      <c r="J35" s="14" t="str">
        <f>IF('P07'!F29&gt;"","NC",'P07'!E29)</f>
        <v>NA</v>
      </c>
      <c r="K35" s="14" t="str">
        <f>IF('P08'!F29&gt;"","NC",'P08'!E29)</f>
        <v>NA</v>
      </c>
      <c r="L35" s="14" t="str">
        <f>IF('P09'!F29&gt;"","NC",'P09'!E29)</f>
        <v>NA</v>
      </c>
      <c r="M35" s="14" t="str">
        <f>IF('P10'!F29&gt;"","NC",'P10'!E29)</f>
        <v>NA</v>
      </c>
      <c r="N35" s="14" t="str">
        <f>IF('P11'!F29&gt;"","NC",'P11'!E29)</f>
        <v>NA</v>
      </c>
      <c r="O35" s="14" t="str">
        <f>IF('P12'!F29&gt;"","NC",'P12'!E29)</f>
        <v>NA</v>
      </c>
      <c r="P35" s="14" t="str">
        <f>IF('P13'!F29&gt;"","NC",'P13'!E29)</f>
        <v>NA</v>
      </c>
      <c r="Q35" s="14" t="str">
        <f>IF('P14'!F29&gt;"","NC",'P14'!E29)</f>
        <v>NA</v>
      </c>
      <c r="R35" s="14" t="str">
        <f>IF('P15'!F29&gt;"","NC",'P15'!E29)</f>
        <v>NA</v>
      </c>
      <c r="S35" s="14" t="str">
        <f>IF('P16'!F29&gt;"","NC",'P16'!E29)</f>
        <v>NT</v>
      </c>
      <c r="T35" s="14" t="str">
        <f>IF('P17'!F29&gt;"","NC",'P17'!E29)</f>
        <v>NT</v>
      </c>
      <c r="U35" s="14" t="str">
        <f>IF('P18'!F29&gt;"","NC",'P18'!E29)</f>
        <v>NT</v>
      </c>
      <c r="V35" s="14" t="str">
        <f>IF('P19'!F29&gt;"","NC",'P19'!E29)</f>
        <v>NT</v>
      </c>
      <c r="W35" s="204" t="str">
        <f>IF('P20'!F29&gt;"","NC",'P20'!E29)</f>
        <v>NT</v>
      </c>
      <c r="X35" s="14"/>
      <c r="Y35" s="14"/>
      <c r="Z35" s="14"/>
      <c r="AA35" s="14">
        <v>26</v>
      </c>
      <c r="AB35" s="15">
        <f>COUNTIF(BaseDeCalcul!D35:Z35,"C")</f>
        <v>0</v>
      </c>
      <c r="AC35" s="15">
        <f>COUNTIF(BaseDeCalcul!D35:Z35,"NC")</f>
        <v>0</v>
      </c>
      <c r="AD35" s="15">
        <f>COUNTIF(BaseDeCalcul!D35:Z35,"NA")</f>
        <v>15</v>
      </c>
      <c r="AE35" s="16" t="str">
        <f t="shared" si="5"/>
        <v>NA</v>
      </c>
      <c r="AF35" s="15" t="str">
        <f>IF(CritereSelection!F29="x",AE35,"NT")</f>
        <v>NT</v>
      </c>
      <c r="AG35" s="15" t="str">
        <f>IF(CritereSelection!G29="x",AE35,"NT")</f>
        <v>NT</v>
      </c>
      <c r="AH35" s="15" t="str">
        <f>IF(Criteres!$H29=1,$AE35,"NT")</f>
        <v>NA</v>
      </c>
      <c r="AI35" s="15" t="str">
        <f>IF(Criteres!$H29=2,$AE35,"NT")</f>
        <v>NT</v>
      </c>
      <c r="AJ35" s="15" t="str">
        <f>IF(Criteres!$H29=3,$AE35,"NT")</f>
        <v>NT</v>
      </c>
      <c r="AK35" s="15"/>
      <c r="AL35" s="15"/>
      <c r="AM35" s="15"/>
      <c r="AN35" s="15"/>
      <c r="AO35" s="14"/>
    </row>
    <row r="36" spans="1:41">
      <c r="A36" s="14" t="str">
        <f>Criteres!B30</f>
        <v>Multimédia</v>
      </c>
      <c r="B36" s="14" t="str">
        <f>Criteres!C30</f>
        <v>4.11</v>
      </c>
      <c r="C36" s="14" t="str">
        <f>Criteres!D30</f>
        <v>A</v>
      </c>
      <c r="D36" s="14" t="str">
        <f>IF('P01'!F30&gt;"","NC",'P01'!E30)</f>
        <v>NA</v>
      </c>
      <c r="E36" s="14" t="str">
        <f>IF('P02'!F30&gt;"","NC",'P02'!E30)</f>
        <v>NA</v>
      </c>
      <c r="F36" s="14" t="str">
        <f>IF('P03'!F30&gt;"","NC",'P03'!E30)</f>
        <v>NA</v>
      </c>
      <c r="G36" s="14" t="str">
        <f>IF('P04'!F30&gt;"","NC",'P04'!E30)</f>
        <v>NA</v>
      </c>
      <c r="H36" s="14" t="str">
        <f>IF('P05'!F30&gt;"","NC",'P05'!E30)</f>
        <v>NA</v>
      </c>
      <c r="I36" s="14" t="str">
        <f>IF('P06'!F30&gt;"","NC",'P06'!E30)</f>
        <v>NA</v>
      </c>
      <c r="J36" s="14" t="str">
        <f>IF('P07'!F30&gt;"","NC",'P07'!E30)</f>
        <v>C</v>
      </c>
      <c r="K36" s="14" t="str">
        <f>IF('P08'!F30&gt;"","NC",'P08'!E30)</f>
        <v>NA</v>
      </c>
      <c r="L36" s="14" t="str">
        <f>IF('P09'!F30&gt;"","NC",'P09'!E30)</f>
        <v>NA</v>
      </c>
      <c r="M36" s="14" t="str">
        <f>IF('P10'!F30&gt;"","NC",'P10'!E30)</f>
        <v>NA</v>
      </c>
      <c r="N36" s="14" t="str">
        <f>IF('P11'!F30&gt;"","NC",'P11'!E30)</f>
        <v>NA</v>
      </c>
      <c r="O36" s="14" t="str">
        <f>IF('P12'!F30&gt;"","NC",'P12'!E30)</f>
        <v>NA</v>
      </c>
      <c r="P36" s="14" t="str">
        <f>IF('P13'!F30&gt;"","NC",'P13'!E30)</f>
        <v>NA</v>
      </c>
      <c r="Q36" s="14" t="str">
        <f>IF('P14'!F30&gt;"","NC",'P14'!E30)</f>
        <v>NA</v>
      </c>
      <c r="R36" s="14" t="str">
        <f>IF('P15'!F30&gt;"","NC",'P15'!E30)</f>
        <v>C</v>
      </c>
      <c r="S36" s="14" t="str">
        <f>IF('P16'!F30&gt;"","NC",'P16'!E30)</f>
        <v>NT</v>
      </c>
      <c r="T36" s="14" t="str">
        <f>IF('P17'!F30&gt;"","NC",'P17'!E30)</f>
        <v>NT</v>
      </c>
      <c r="U36" s="14" t="str">
        <f>IF('P18'!F30&gt;"","NC",'P18'!E30)</f>
        <v>NT</v>
      </c>
      <c r="V36" s="14" t="str">
        <f>IF('P19'!F30&gt;"","NC",'P19'!E30)</f>
        <v>NT</v>
      </c>
      <c r="W36" s="204" t="str">
        <f>IF('P20'!F30&gt;"","NC",'P20'!E30)</f>
        <v>NT</v>
      </c>
      <c r="X36" s="14"/>
      <c r="Y36" s="14"/>
      <c r="Z36" s="14"/>
      <c r="AA36" s="14">
        <v>27</v>
      </c>
      <c r="AB36" s="15">
        <f>COUNTIF(BaseDeCalcul!D36:Z36,"C")</f>
        <v>2</v>
      </c>
      <c r="AC36" s="15">
        <f>COUNTIF(BaseDeCalcul!D36:Z36,"NC")</f>
        <v>0</v>
      </c>
      <c r="AD36" s="15">
        <f>COUNTIF(BaseDeCalcul!D36:Z36,"NA")</f>
        <v>13</v>
      </c>
      <c r="AE36" s="16" t="str">
        <f t="shared" si="5"/>
        <v>C</v>
      </c>
      <c r="AF36" s="15" t="str">
        <f>IF(CritereSelection!F30="x",AE36,"NT")</f>
        <v>NT</v>
      </c>
      <c r="AG36" s="15" t="str">
        <f>IF(CritereSelection!G30="x",AE36,"NT")</f>
        <v>NT</v>
      </c>
      <c r="AH36" s="15" t="str">
        <f>IF(Criteres!$H30=1,$AE36,"NT")</f>
        <v>C</v>
      </c>
      <c r="AI36" s="15" t="str">
        <f>IF(Criteres!$H30=2,$AE36,"NT")</f>
        <v>NT</v>
      </c>
      <c r="AJ36" s="15" t="str">
        <f>IF(Criteres!$H30=3,$AE36,"NT")</f>
        <v>NT</v>
      </c>
      <c r="AK36" s="280" t="s">
        <v>498</v>
      </c>
      <c r="AL36" s="280"/>
      <c r="AM36" s="280"/>
      <c r="AN36" s="15"/>
      <c r="AO36" s="14"/>
    </row>
    <row r="37" spans="1:41">
      <c r="A37" s="14" t="str">
        <f>Criteres!B31</f>
        <v>Multimédia</v>
      </c>
      <c r="B37" s="14" t="str">
        <f>Criteres!C31</f>
        <v>4.12</v>
      </c>
      <c r="C37" s="14" t="str">
        <f>Criteres!D31</f>
        <v>A</v>
      </c>
      <c r="D37" s="14" t="str">
        <f>IF('P01'!F31&gt;"","NC",'P01'!E31)</f>
        <v>NA</v>
      </c>
      <c r="E37" s="14" t="str">
        <f>IF('P02'!F31&gt;"","NC",'P02'!E31)</f>
        <v>NA</v>
      </c>
      <c r="F37" s="14" t="str">
        <f>IF('P03'!F31&gt;"","NC",'P03'!E31)</f>
        <v>NA</v>
      </c>
      <c r="G37" s="14" t="str">
        <f>IF('P04'!F31&gt;"","NC",'P04'!E31)</f>
        <v>NA</v>
      </c>
      <c r="H37" s="14" t="str">
        <f>IF('P05'!F31&gt;"","NC",'P05'!E31)</f>
        <v>NA</v>
      </c>
      <c r="I37" s="14" t="str">
        <f>IF('P06'!F31&gt;"","NC",'P06'!E31)</f>
        <v>NA</v>
      </c>
      <c r="J37" s="14" t="str">
        <f>IF('P07'!F31&gt;"","NC",'P07'!E31)</f>
        <v>NA</v>
      </c>
      <c r="K37" s="14" t="str">
        <f>IF('P08'!F31&gt;"","NC",'P08'!E31)</f>
        <v>NA</v>
      </c>
      <c r="L37" s="14" t="str">
        <f>IF('P09'!F31&gt;"","NC",'P09'!E31)</f>
        <v>NA</v>
      </c>
      <c r="M37" s="14" t="str">
        <f>IF('P10'!F31&gt;"","NC",'P10'!E31)</f>
        <v>NA</v>
      </c>
      <c r="N37" s="14" t="str">
        <f>IF('P11'!F31&gt;"","NC",'P11'!E31)</f>
        <v>NA</v>
      </c>
      <c r="O37" s="14" t="str">
        <f>IF('P12'!F31&gt;"","NC",'P12'!E31)</f>
        <v>NA</v>
      </c>
      <c r="P37" s="14" t="str">
        <f>IF('P13'!F31&gt;"","NC",'P13'!E31)</f>
        <v>NA</v>
      </c>
      <c r="Q37" s="14" t="str">
        <f>IF('P14'!F31&gt;"","NC",'P14'!E31)</f>
        <v>NA</v>
      </c>
      <c r="R37" s="14" t="str">
        <f>IF('P15'!F31&gt;"","NC",'P15'!E31)</f>
        <v>NA</v>
      </c>
      <c r="S37" s="14" t="str">
        <f>IF('P16'!F31&gt;"","NC",'P16'!E31)</f>
        <v>NT</v>
      </c>
      <c r="T37" s="14" t="str">
        <f>IF('P17'!F31&gt;"","NC",'P17'!E31)</f>
        <v>NT</v>
      </c>
      <c r="U37" s="14" t="str">
        <f>IF('P18'!F31&gt;"","NC",'P18'!E31)</f>
        <v>NT</v>
      </c>
      <c r="V37" s="14" t="str">
        <f>IF('P19'!F31&gt;"","NC",'P19'!E31)</f>
        <v>NT</v>
      </c>
      <c r="W37" s="204" t="str">
        <f>IF('P20'!F31&gt;"","NC",'P20'!E31)</f>
        <v>NT</v>
      </c>
      <c r="X37" s="14"/>
      <c r="Y37" s="14"/>
      <c r="Z37" s="14"/>
      <c r="AA37" s="14">
        <v>28</v>
      </c>
      <c r="AB37" s="15">
        <f>COUNTIF(BaseDeCalcul!D37:Z37,"C")</f>
        <v>0</v>
      </c>
      <c r="AC37" s="15">
        <f>COUNTIF(BaseDeCalcul!D37:Z37,"NC")</f>
        <v>0</v>
      </c>
      <c r="AD37" s="15">
        <f>COUNTIF(BaseDeCalcul!D37:Z37,"NA")</f>
        <v>15</v>
      </c>
      <c r="AE37" s="16" t="str">
        <f t="shared" si="5"/>
        <v>NA</v>
      </c>
      <c r="AF37" s="15" t="str">
        <f>IF(CritereSelection!F31="x",AE37,"NT")</f>
        <v>NT</v>
      </c>
      <c r="AG37" s="15" t="str">
        <f>IF(CritereSelection!G31="x",AE37,"NT")</f>
        <v>NT</v>
      </c>
      <c r="AH37" s="15" t="str">
        <f>IF(Criteres!$H31=1,$AE37,"NT")</f>
        <v>NA</v>
      </c>
      <c r="AI37" s="15" t="str">
        <f>IF(Criteres!$H31=2,$AE37,"NT")</f>
        <v>NT</v>
      </c>
      <c r="AJ37" s="15" t="str">
        <f>IF(Criteres!$H31=3,$AE37,"NT")</f>
        <v>NT</v>
      </c>
      <c r="AK37" s="21">
        <f>IF(Resultats!B7="-",0,Resultats!B7)</f>
        <v>0.77941176470588236</v>
      </c>
      <c r="AL37" s="21">
        <f>IF(AM30="-",0,AM30)</f>
        <v>0.22058823529411764</v>
      </c>
      <c r="AM37" s="15"/>
      <c r="AN37" s="15"/>
      <c r="AO37" s="14"/>
    </row>
    <row r="38" spans="1:41">
      <c r="A38" s="14" t="str">
        <f>Criteres!B32</f>
        <v>Multimédia</v>
      </c>
      <c r="B38" s="14" t="str">
        <f>Criteres!C32</f>
        <v>4.13</v>
      </c>
      <c r="C38" s="14" t="str">
        <f>Criteres!D32</f>
        <v>A</v>
      </c>
      <c r="D38" s="14" t="str">
        <f>IF('P01'!F32&gt;"","NC",'P01'!E32)</f>
        <v>NA</v>
      </c>
      <c r="E38" s="14" t="str">
        <f>IF('P02'!F32&gt;"","NC",'P02'!E32)</f>
        <v>NA</v>
      </c>
      <c r="F38" s="14" t="str">
        <f>IF('P03'!F32&gt;"","NC",'P03'!E32)</f>
        <v>NA</v>
      </c>
      <c r="G38" s="14" t="str">
        <f>IF('P04'!F32&gt;"","NC",'P04'!E32)</f>
        <v>NA</v>
      </c>
      <c r="H38" s="14" t="str">
        <f>IF('P05'!F32&gt;"","NC",'P05'!E32)</f>
        <v>NA</v>
      </c>
      <c r="I38" s="14" t="str">
        <f>IF('P06'!F32&gt;"","NC",'P06'!E32)</f>
        <v>NA</v>
      </c>
      <c r="J38" s="14" t="str">
        <f>IF('P07'!F32&gt;"","NC",'P07'!E32)</f>
        <v>C</v>
      </c>
      <c r="K38" s="14" t="str">
        <f>IF('P08'!F32&gt;"","NC",'P08'!E32)</f>
        <v>NA</v>
      </c>
      <c r="L38" s="14" t="str">
        <f>IF('P09'!F32&gt;"","NC",'P09'!E32)</f>
        <v>NA</v>
      </c>
      <c r="M38" s="14" t="str">
        <f>IF('P10'!F32&gt;"","NC",'P10'!E32)</f>
        <v>NA</v>
      </c>
      <c r="N38" s="14" t="str">
        <f>IF('P11'!F32&gt;"","NC",'P11'!E32)</f>
        <v>NA</v>
      </c>
      <c r="O38" s="14" t="str">
        <f>IF('P12'!F32&gt;"","NC",'P12'!E32)</f>
        <v>NA</v>
      </c>
      <c r="P38" s="14" t="str">
        <f>IF('P13'!F32&gt;"","NC",'P13'!E32)</f>
        <v>NA</v>
      </c>
      <c r="Q38" s="14" t="str">
        <f>IF('P14'!F32&gt;"","NC",'P14'!E32)</f>
        <v>NA</v>
      </c>
      <c r="R38" s="14" t="str">
        <f>IF('P15'!F32&gt;"","NC",'P15'!E32)</f>
        <v>C</v>
      </c>
      <c r="S38" s="14" t="str">
        <f>IF('P16'!F32&gt;"","NC",'P16'!E32)</f>
        <v>NT</v>
      </c>
      <c r="T38" s="14" t="str">
        <f>IF('P17'!F32&gt;"","NC",'P17'!E32)</f>
        <v>NT</v>
      </c>
      <c r="U38" s="14" t="str">
        <f>IF('P18'!F32&gt;"","NC",'P18'!E32)</f>
        <v>NT</v>
      </c>
      <c r="V38" s="14" t="str">
        <f>IF('P19'!F32&gt;"","NC",'P19'!E32)</f>
        <v>NT</v>
      </c>
      <c r="W38" s="204" t="str">
        <f>IF('P20'!F32&gt;"","NC",'P20'!E32)</f>
        <v>NT</v>
      </c>
      <c r="X38" s="14"/>
      <c r="Y38" s="14"/>
      <c r="Z38" s="14"/>
      <c r="AA38" s="14">
        <v>29</v>
      </c>
      <c r="AB38" s="15">
        <f>COUNTIF(BaseDeCalcul!D38:Z38,"C")</f>
        <v>2</v>
      </c>
      <c r="AC38" s="15">
        <f>COUNTIF(BaseDeCalcul!D38:Z38,"NC")</f>
        <v>0</v>
      </c>
      <c r="AD38" s="15">
        <f>COUNTIF(BaseDeCalcul!D38:Z38,"NA")</f>
        <v>13</v>
      </c>
      <c r="AE38" s="16" t="str">
        <f t="shared" si="5"/>
        <v>C</v>
      </c>
      <c r="AF38" s="15" t="str">
        <f>IF(CritereSelection!F32="x",AE38,"NT")</f>
        <v>NT</v>
      </c>
      <c r="AG38" s="15" t="str">
        <f>IF(CritereSelection!G32="x",AE38,"NT")</f>
        <v>NT</v>
      </c>
      <c r="AH38" s="15" t="str">
        <f>IF(Criteres!$H32=1,$AE38,"NT")</f>
        <v>C</v>
      </c>
      <c r="AI38" s="15" t="str">
        <f>IF(Criteres!$H32=2,$AE38,"NT")</f>
        <v>NT</v>
      </c>
      <c r="AJ38" s="15" t="str">
        <f>IF(Criteres!$H32=3,$AE38,"NT")</f>
        <v>NT</v>
      </c>
      <c r="AN38" s="15"/>
      <c r="AO38" s="14"/>
    </row>
    <row r="39" spans="1:41">
      <c r="A39" s="14" t="str">
        <f>Criteres!B33</f>
        <v>Multimédia</v>
      </c>
      <c r="B39" s="14" t="str">
        <f>Criteres!C33</f>
        <v>4.14</v>
      </c>
      <c r="C39" s="14" t="str">
        <f>Criteres!D33</f>
        <v>AAA</v>
      </c>
      <c r="D39" s="14" t="str">
        <f>IF('P01'!F33&gt;"","NC",'P01'!E33)</f>
        <v>NT</v>
      </c>
      <c r="E39" s="14" t="str">
        <f>IF('P02'!F33&gt;"","NC",'P02'!E33)</f>
        <v>NT</v>
      </c>
      <c r="F39" s="14" t="str">
        <f>IF('P03'!F33&gt;"","NC",'P03'!E33)</f>
        <v>NT</v>
      </c>
      <c r="G39" s="14" t="str">
        <f>IF('P04'!F33&gt;"","NC",'P04'!E33)</f>
        <v>NT</v>
      </c>
      <c r="H39" s="14" t="str">
        <f>IF('P05'!F33&gt;"","NC",'P05'!E33)</f>
        <v>NT</v>
      </c>
      <c r="I39" s="14" t="str">
        <f>IF('P06'!F33&gt;"","NC",'P06'!E33)</f>
        <v>NT</v>
      </c>
      <c r="J39" s="14" t="str">
        <f>IF('P07'!F33&gt;"","NC",'P07'!E33)</f>
        <v>NT</v>
      </c>
      <c r="K39" s="14" t="str">
        <f>IF('P08'!F33&gt;"","NC",'P08'!E33)</f>
        <v>NT</v>
      </c>
      <c r="L39" s="14" t="str">
        <f>IF('P09'!F33&gt;"","NC",'P09'!E33)</f>
        <v>NT</v>
      </c>
      <c r="M39" s="14" t="str">
        <f>IF('P10'!F33&gt;"","NC",'P10'!E33)</f>
        <v>NT</v>
      </c>
      <c r="N39" s="14" t="str">
        <f>IF('P11'!F33&gt;"","NC",'P11'!E33)</f>
        <v>NT</v>
      </c>
      <c r="O39" s="14" t="str">
        <f>IF('P12'!F33&gt;"","NC",'P12'!E33)</f>
        <v>NT</v>
      </c>
      <c r="P39" s="14" t="str">
        <f>IF('P13'!F33&gt;"","NC",'P13'!E33)</f>
        <v>NT</v>
      </c>
      <c r="Q39" s="14" t="str">
        <f>IF('P14'!F33&gt;"","NC",'P14'!E33)</f>
        <v>NT</v>
      </c>
      <c r="R39" s="14" t="str">
        <f>IF('P15'!F33&gt;"","NC",'P15'!E33)</f>
        <v>NT</v>
      </c>
      <c r="S39" s="14" t="str">
        <f>IF('P16'!F33&gt;"","NC",'P16'!E33)</f>
        <v>NT</v>
      </c>
      <c r="T39" s="14" t="str">
        <f>IF('P17'!F33&gt;"","NC",'P17'!E33)</f>
        <v>NT</v>
      </c>
      <c r="U39" s="14" t="str">
        <f>IF('P18'!F33&gt;"","NC",'P18'!E33)</f>
        <v>NT</v>
      </c>
      <c r="V39" s="14" t="str">
        <f>IF('P19'!F33&gt;"","NC",'P19'!E33)</f>
        <v>NT</v>
      </c>
      <c r="W39" s="204" t="str">
        <f>IF('P20'!F33&gt;"","NC",'P20'!E33)</f>
        <v>NT</v>
      </c>
      <c r="X39" s="14"/>
      <c r="Y39" s="14"/>
      <c r="Z39" s="14"/>
      <c r="AA39" s="14">
        <v>30</v>
      </c>
      <c r="AB39" s="15">
        <f>COUNTIF(BaseDeCalcul!D39:Z39,"C")</f>
        <v>0</v>
      </c>
      <c r="AC39" s="15">
        <f>COUNTIF(BaseDeCalcul!D39:Z39,"NC")</f>
        <v>0</v>
      </c>
      <c r="AD39" s="15">
        <f>COUNTIF(BaseDeCalcul!D39:Z39,"NA")</f>
        <v>0</v>
      </c>
      <c r="AE39" s="16" t="str">
        <f t="shared" si="5"/>
        <v>NT</v>
      </c>
      <c r="AF39" s="15" t="str">
        <f>IF(CritereSelection!F33="x",AE39,"NT")</f>
        <v>NT</v>
      </c>
      <c r="AG39" s="15" t="str">
        <f>IF(CritereSelection!G33="x",AE39,"NT")</f>
        <v>NT</v>
      </c>
      <c r="AH39" s="15" t="str">
        <f>IF(Criteres!$H33=1,$AE39,"NT")</f>
        <v>NT</v>
      </c>
      <c r="AI39" s="15" t="str">
        <f>IF(Criteres!$H33=2,$AE39,"NT")</f>
        <v>NT</v>
      </c>
      <c r="AJ39" s="15" t="str">
        <f>IF(Criteres!$H33=3,$AE39,"NT")</f>
        <v>NT</v>
      </c>
      <c r="AN39" s="15"/>
      <c r="AO39" s="14"/>
    </row>
    <row r="40" spans="1:41">
      <c r="A40" s="14" t="str">
        <f>Criteres!B34</f>
        <v>Multimédia</v>
      </c>
      <c r="B40" s="14" t="str">
        <f>Criteres!C34</f>
        <v>4.15</v>
      </c>
      <c r="C40" s="14" t="str">
        <f>Criteres!D34</f>
        <v>AAA</v>
      </c>
      <c r="D40" s="14" t="str">
        <f>IF('P01'!F34&gt;"","NC",'P01'!E34)</f>
        <v>NT</v>
      </c>
      <c r="E40" s="14" t="str">
        <f>IF('P02'!F34&gt;"","NC",'P02'!E34)</f>
        <v>NT</v>
      </c>
      <c r="F40" s="14" t="str">
        <f>IF('P03'!F34&gt;"","NC",'P03'!E34)</f>
        <v>NT</v>
      </c>
      <c r="G40" s="14" t="str">
        <f>IF('P04'!F34&gt;"","NC",'P04'!E34)</f>
        <v>NT</v>
      </c>
      <c r="H40" s="14" t="str">
        <f>IF('P05'!F34&gt;"","NC",'P05'!E34)</f>
        <v>NT</v>
      </c>
      <c r="I40" s="14" t="str">
        <f>IF('P06'!F34&gt;"","NC",'P06'!E34)</f>
        <v>NT</v>
      </c>
      <c r="J40" s="14" t="str">
        <f>IF('P07'!F34&gt;"","NC",'P07'!E34)</f>
        <v>NT</v>
      </c>
      <c r="K40" s="14" t="str">
        <f>IF('P08'!F34&gt;"","NC",'P08'!E34)</f>
        <v>NT</v>
      </c>
      <c r="L40" s="14" t="str">
        <f>IF('P09'!F34&gt;"","NC",'P09'!E34)</f>
        <v>NT</v>
      </c>
      <c r="M40" s="14" t="str">
        <f>IF('P10'!F34&gt;"","NC",'P10'!E34)</f>
        <v>NT</v>
      </c>
      <c r="N40" s="14" t="str">
        <f>IF('P11'!F34&gt;"","NC",'P11'!E34)</f>
        <v>NT</v>
      </c>
      <c r="O40" s="14" t="str">
        <f>IF('P12'!F34&gt;"","NC",'P12'!E34)</f>
        <v>NT</v>
      </c>
      <c r="P40" s="14" t="str">
        <f>IF('P13'!F34&gt;"","NC",'P13'!E34)</f>
        <v>NT</v>
      </c>
      <c r="Q40" s="14" t="str">
        <f>IF('P14'!F34&gt;"","NC",'P14'!E34)</f>
        <v>NT</v>
      </c>
      <c r="R40" s="14" t="str">
        <f>IF('P15'!F34&gt;"","NC",'P15'!E34)</f>
        <v>NT</v>
      </c>
      <c r="S40" s="14" t="str">
        <f>IF('P16'!F34&gt;"","NC",'P16'!E34)</f>
        <v>NT</v>
      </c>
      <c r="T40" s="14" t="str">
        <f>IF('P17'!F34&gt;"","NC",'P17'!E34)</f>
        <v>NT</v>
      </c>
      <c r="U40" s="14" t="str">
        <f>IF('P18'!F34&gt;"","NC",'P18'!E34)</f>
        <v>NT</v>
      </c>
      <c r="V40" s="14" t="str">
        <f>IF('P19'!F34&gt;"","NC",'P19'!E34)</f>
        <v>NT</v>
      </c>
      <c r="W40" s="204" t="str">
        <f>IF('P20'!F34&gt;"","NC",'P20'!E34)</f>
        <v>NT</v>
      </c>
      <c r="X40" s="14"/>
      <c r="Y40" s="14"/>
      <c r="Z40" s="14"/>
      <c r="AA40" s="14">
        <v>31</v>
      </c>
      <c r="AB40" s="15">
        <f>COUNTIF(BaseDeCalcul!D40:Z40,"C")</f>
        <v>0</v>
      </c>
      <c r="AC40" s="15">
        <f>COUNTIF(BaseDeCalcul!D40:Z40,"NC")</f>
        <v>0</v>
      </c>
      <c r="AD40" s="15">
        <f>COUNTIF(BaseDeCalcul!D40:Z40,"NA")</f>
        <v>0</v>
      </c>
      <c r="AE40" s="16" t="str">
        <f t="shared" si="5"/>
        <v>NT</v>
      </c>
      <c r="AF40" s="15" t="str">
        <f>IF(CritereSelection!F34="x",AE40,"NT")</f>
        <v>NT</v>
      </c>
      <c r="AG40" s="15" t="str">
        <f>IF(CritereSelection!G34="x",AE40,"NT")</f>
        <v>NT</v>
      </c>
      <c r="AH40" s="15" t="str">
        <f>IF(Criteres!$H34=1,$AE40,"NT")</f>
        <v>NT</v>
      </c>
      <c r="AI40" s="15" t="str">
        <f>IF(Criteres!$H34=2,$AE40,"NT")</f>
        <v>NT</v>
      </c>
      <c r="AJ40" s="15" t="str">
        <f>IF(Criteres!$H34=3,$AE40,"NT")</f>
        <v>NT</v>
      </c>
      <c r="AK40" s="280" t="s">
        <v>499</v>
      </c>
      <c r="AL40" s="280"/>
      <c r="AM40" s="280"/>
      <c r="AN40" s="280"/>
      <c r="AO40" s="280"/>
    </row>
    <row r="41" spans="1:41">
      <c r="A41" s="14" t="str">
        <f>Criteres!B35</f>
        <v>Multimédia</v>
      </c>
      <c r="B41" s="14" t="str">
        <f>Criteres!C35</f>
        <v>4.16</v>
      </c>
      <c r="C41" s="14" t="str">
        <f>Criteres!D35</f>
        <v>AAA</v>
      </c>
      <c r="D41" s="14" t="str">
        <f>IF('P01'!F35&gt;"","NC",'P01'!E35)</f>
        <v>NT</v>
      </c>
      <c r="E41" s="14" t="str">
        <f>IF('P02'!F35&gt;"","NC",'P02'!E35)</f>
        <v>NT</v>
      </c>
      <c r="F41" s="14" t="str">
        <f>IF('P03'!F35&gt;"","NC",'P03'!E35)</f>
        <v>NT</v>
      </c>
      <c r="G41" s="14" t="str">
        <f>IF('P04'!F35&gt;"","NC",'P04'!E35)</f>
        <v>NT</v>
      </c>
      <c r="H41" s="14" t="str">
        <f>IF('P05'!F35&gt;"","NC",'P05'!E35)</f>
        <v>NT</v>
      </c>
      <c r="I41" s="14" t="str">
        <f>IF('P06'!F35&gt;"","NC",'P06'!E35)</f>
        <v>NT</v>
      </c>
      <c r="J41" s="14" t="str">
        <f>IF('P07'!F35&gt;"","NC",'P07'!E35)</f>
        <v>NT</v>
      </c>
      <c r="K41" s="14" t="str">
        <f>IF('P08'!F35&gt;"","NC",'P08'!E35)</f>
        <v>NT</v>
      </c>
      <c r="L41" s="14" t="str">
        <f>IF('P09'!F35&gt;"","NC",'P09'!E35)</f>
        <v>NT</v>
      </c>
      <c r="M41" s="14" t="str">
        <f>IF('P10'!F35&gt;"","NC",'P10'!E35)</f>
        <v>NT</v>
      </c>
      <c r="N41" s="14" t="str">
        <f>IF('P11'!F35&gt;"","NC",'P11'!E35)</f>
        <v>NT</v>
      </c>
      <c r="O41" s="14" t="str">
        <f>IF('P12'!F35&gt;"","NC",'P12'!E35)</f>
        <v>NT</v>
      </c>
      <c r="P41" s="14" t="str">
        <f>IF('P13'!F35&gt;"","NC",'P13'!E35)</f>
        <v>NT</v>
      </c>
      <c r="Q41" s="14" t="str">
        <f>IF('P14'!F35&gt;"","NC",'P14'!E35)</f>
        <v>NT</v>
      </c>
      <c r="R41" s="14" t="str">
        <f>IF('P15'!F35&gt;"","NC",'P15'!E35)</f>
        <v>NT</v>
      </c>
      <c r="S41" s="14" t="str">
        <f>IF('P16'!F35&gt;"","NC",'P16'!E35)</f>
        <v>NT</v>
      </c>
      <c r="T41" s="14" t="str">
        <f>IF('P17'!F35&gt;"","NC",'P17'!E35)</f>
        <v>NT</v>
      </c>
      <c r="U41" s="14" t="str">
        <f>IF('P18'!F35&gt;"","NC",'P18'!E35)</f>
        <v>NT</v>
      </c>
      <c r="V41" s="14" t="str">
        <f>IF('P19'!F35&gt;"","NC",'P19'!E35)</f>
        <v>NT</v>
      </c>
      <c r="W41" s="204" t="str">
        <f>IF('P20'!F35&gt;"","NC",'P20'!E35)</f>
        <v>NT</v>
      </c>
      <c r="X41" s="14"/>
      <c r="Y41" s="14"/>
      <c r="Z41" s="14"/>
      <c r="AA41" s="14">
        <v>32</v>
      </c>
      <c r="AB41" s="15">
        <f>COUNTIF(BaseDeCalcul!D41:Z41,"C")</f>
        <v>0</v>
      </c>
      <c r="AC41" s="15">
        <f>COUNTIF(BaseDeCalcul!D41:Z41,"NC")</f>
        <v>0</v>
      </c>
      <c r="AD41" s="15">
        <f>COUNTIF(BaseDeCalcul!D41:Z41,"NA")</f>
        <v>0</v>
      </c>
      <c r="AE41" s="16" t="str">
        <f t="shared" si="5"/>
        <v>NT</v>
      </c>
      <c r="AF41" s="15" t="str">
        <f>IF(CritereSelection!F35="x",AE41,"NT")</f>
        <v>NT</v>
      </c>
      <c r="AG41" s="15" t="str">
        <f>IF(CritereSelection!G35="x",AE41,"NT")</f>
        <v>NT</v>
      </c>
      <c r="AH41" s="15" t="str">
        <f>IF(Criteres!$H35=1,$AE41,"NT")</f>
        <v>NT</v>
      </c>
      <c r="AI41" s="15" t="str">
        <f>IF(Criteres!$H35=2,$AE41,"NT")</f>
        <v>NT</v>
      </c>
      <c r="AJ41" s="15" t="str">
        <f>IF(Criteres!$H35=3,$AE41,"NT")</f>
        <v>NT</v>
      </c>
      <c r="AK41" s="283" t="s">
        <v>500</v>
      </c>
      <c r="AL41" s="283"/>
      <c r="AM41" s="283"/>
      <c r="AN41" s="283"/>
      <c r="AO41" s="283"/>
    </row>
    <row r="42" spans="1:41">
      <c r="A42" s="14" t="str">
        <f>Criteres!B36</f>
        <v>Multimédia</v>
      </c>
      <c r="B42" s="14" t="str">
        <f>Criteres!C36</f>
        <v>4.17</v>
      </c>
      <c r="C42" s="14" t="str">
        <f>Criteres!D36</f>
        <v>AAA</v>
      </c>
      <c r="D42" s="14" t="str">
        <f>IF('P01'!F36&gt;"","NC",'P01'!E36)</f>
        <v>NT</v>
      </c>
      <c r="E42" s="14" t="str">
        <f>IF('P02'!F36&gt;"","NC",'P02'!E36)</f>
        <v>NT</v>
      </c>
      <c r="F42" s="14" t="str">
        <f>IF('P03'!F36&gt;"","NC",'P03'!E36)</f>
        <v>NT</v>
      </c>
      <c r="G42" s="14" t="str">
        <f>IF('P04'!F36&gt;"","NC",'P04'!E36)</f>
        <v>NT</v>
      </c>
      <c r="H42" s="14" t="str">
        <f>IF('P05'!F36&gt;"","NC",'P05'!E36)</f>
        <v>NT</v>
      </c>
      <c r="I42" s="14" t="str">
        <f>IF('P06'!F36&gt;"","NC",'P06'!E36)</f>
        <v>NT</v>
      </c>
      <c r="J42" s="14" t="str">
        <f>IF('P07'!F36&gt;"","NC",'P07'!E36)</f>
        <v>NT</v>
      </c>
      <c r="K42" s="14" t="str">
        <f>IF('P08'!F36&gt;"","NC",'P08'!E36)</f>
        <v>NT</v>
      </c>
      <c r="L42" s="14" t="str">
        <f>IF('P09'!F36&gt;"","NC",'P09'!E36)</f>
        <v>NT</v>
      </c>
      <c r="M42" s="14" t="str">
        <f>IF('P10'!F36&gt;"","NC",'P10'!E36)</f>
        <v>NT</v>
      </c>
      <c r="N42" s="14" t="str">
        <f>IF('P11'!F36&gt;"","NC",'P11'!E36)</f>
        <v>NT</v>
      </c>
      <c r="O42" s="14" t="str">
        <f>IF('P12'!F36&gt;"","NC",'P12'!E36)</f>
        <v>NT</v>
      </c>
      <c r="P42" s="14" t="str">
        <f>IF('P13'!F36&gt;"","NC",'P13'!E36)</f>
        <v>NT</v>
      </c>
      <c r="Q42" s="14" t="str">
        <f>IF('P14'!F36&gt;"","NC",'P14'!E36)</f>
        <v>NT</v>
      </c>
      <c r="R42" s="14" t="str">
        <f>IF('P15'!F36&gt;"","NC",'P15'!E36)</f>
        <v>NT</v>
      </c>
      <c r="S42" s="14" t="str">
        <f>IF('P16'!F36&gt;"","NC",'P16'!E36)</f>
        <v>NT</v>
      </c>
      <c r="T42" s="14" t="str">
        <f>IF('P17'!F36&gt;"","NC",'P17'!E36)</f>
        <v>NT</v>
      </c>
      <c r="U42" s="14" t="str">
        <f>IF('P18'!F36&gt;"","NC",'P18'!E36)</f>
        <v>NT</v>
      </c>
      <c r="V42" s="14" t="str">
        <f>IF('P19'!F36&gt;"","NC",'P19'!E36)</f>
        <v>NT</v>
      </c>
      <c r="W42" s="204" t="str">
        <f>IF('P20'!F36&gt;"","NC",'P20'!E36)</f>
        <v>NT</v>
      </c>
      <c r="X42" s="14"/>
      <c r="Y42" s="14"/>
      <c r="Z42" s="14"/>
      <c r="AA42" s="14">
        <v>33</v>
      </c>
      <c r="AB42" s="15">
        <f>COUNTIF(BaseDeCalcul!D42:Z42,"C")</f>
        <v>0</v>
      </c>
      <c r="AC42" s="15">
        <f>COUNTIF(BaseDeCalcul!D42:Z42,"NC")</f>
        <v>0</v>
      </c>
      <c r="AD42" s="15">
        <f>COUNTIF(BaseDeCalcul!D42:Z42,"NA")</f>
        <v>0</v>
      </c>
      <c r="AE42" s="16" t="str">
        <f t="shared" si="5"/>
        <v>NT</v>
      </c>
      <c r="AF42" s="15" t="str">
        <f>IF(CritereSelection!F36="x",AE42,"NT")</f>
        <v>NT</v>
      </c>
      <c r="AG42" s="15" t="str">
        <f>IF(CritereSelection!G36="x",AE42,"NT")</f>
        <v>NT</v>
      </c>
      <c r="AH42" s="15" t="str">
        <f>IF(Criteres!$H36=1,$AE42,"NT")</f>
        <v>NT</v>
      </c>
      <c r="AI42" s="15" t="str">
        <f>IF(Criteres!$H36=2,$AE42,"NT")</f>
        <v>NT</v>
      </c>
      <c r="AJ42" s="15" t="str">
        <f>IF(Criteres!$H36=3,$AE42,"NT")</f>
        <v>NT</v>
      </c>
      <c r="AK42" s="278" t="s">
        <v>102</v>
      </c>
      <c r="AL42" s="278"/>
      <c r="AM42" s="123" t="s">
        <v>78</v>
      </c>
      <c r="AN42" s="123" t="s">
        <v>79</v>
      </c>
      <c r="AO42" s="122" t="s">
        <v>501</v>
      </c>
    </row>
    <row r="43" spans="1:41">
      <c r="A43" s="14" t="str">
        <f>Criteres!B37</f>
        <v>Multimédia</v>
      </c>
      <c r="B43" s="14" t="str">
        <f>Criteres!C37</f>
        <v>4.18</v>
      </c>
      <c r="C43" s="14" t="str">
        <f>Criteres!D37</f>
        <v>AAA</v>
      </c>
      <c r="D43" s="14" t="str">
        <f>IF('P01'!F37&gt;"","NC",'P01'!E37)</f>
        <v>NT</v>
      </c>
      <c r="E43" s="14" t="str">
        <f>IF('P02'!F37&gt;"","NC",'P02'!E37)</f>
        <v>NT</v>
      </c>
      <c r="F43" s="14" t="str">
        <f>IF('P03'!F37&gt;"","NC",'P03'!E37)</f>
        <v>NT</v>
      </c>
      <c r="G43" s="14" t="str">
        <f>IF('P04'!F37&gt;"","NC",'P04'!E37)</f>
        <v>NT</v>
      </c>
      <c r="H43" s="14" t="str">
        <f>IF('P05'!F37&gt;"","NC",'P05'!E37)</f>
        <v>NT</v>
      </c>
      <c r="I43" s="14" t="str">
        <f>IF('P06'!F37&gt;"","NC",'P06'!E37)</f>
        <v>NT</v>
      </c>
      <c r="J43" s="14" t="str">
        <f>IF('P07'!F37&gt;"","NC",'P07'!E37)</f>
        <v>NT</v>
      </c>
      <c r="K43" s="14" t="str">
        <f>IF('P08'!F37&gt;"","NC",'P08'!E37)</f>
        <v>NT</v>
      </c>
      <c r="L43" s="14" t="str">
        <f>IF('P09'!F37&gt;"","NC",'P09'!E37)</f>
        <v>NT</v>
      </c>
      <c r="M43" s="14" t="str">
        <f>IF('P10'!F37&gt;"","NC",'P10'!E37)</f>
        <v>NT</v>
      </c>
      <c r="N43" s="14" t="str">
        <f>IF('P11'!F37&gt;"","NC",'P11'!E37)</f>
        <v>NT</v>
      </c>
      <c r="O43" s="14" t="str">
        <f>IF('P12'!F37&gt;"","NC",'P12'!E37)</f>
        <v>NT</v>
      </c>
      <c r="P43" s="14" t="str">
        <f>IF('P13'!F37&gt;"","NC",'P13'!E37)</f>
        <v>NT</v>
      </c>
      <c r="Q43" s="14" t="str">
        <f>IF('P14'!F37&gt;"","NC",'P14'!E37)</f>
        <v>NT</v>
      </c>
      <c r="R43" s="14" t="str">
        <f>IF('P15'!F37&gt;"","NC",'P15'!E37)</f>
        <v>NT</v>
      </c>
      <c r="S43" s="14" t="str">
        <f>IF('P16'!F37&gt;"","NC",'P16'!E37)</f>
        <v>NT</v>
      </c>
      <c r="T43" s="14" t="str">
        <f>IF('P17'!F37&gt;"","NC",'P17'!E37)</f>
        <v>NT</v>
      </c>
      <c r="U43" s="14" t="str">
        <f>IF('P18'!F37&gt;"","NC",'P18'!E37)</f>
        <v>NT</v>
      </c>
      <c r="V43" s="14" t="str">
        <f>IF('P19'!F37&gt;"","NC",'P19'!E37)</f>
        <v>NT</v>
      </c>
      <c r="W43" s="204" t="str">
        <f>IF('P20'!F37&gt;"","NC",'P20'!E37)</f>
        <v>NT</v>
      </c>
      <c r="X43" s="14"/>
      <c r="Y43" s="14"/>
      <c r="Z43" s="14"/>
      <c r="AA43" s="14">
        <v>34</v>
      </c>
      <c r="AB43" s="15">
        <f>COUNTIF(BaseDeCalcul!D43:Z43,"C")</f>
        <v>0</v>
      </c>
      <c r="AC43" s="15">
        <f>COUNTIF(BaseDeCalcul!D43:Z43,"NC")</f>
        <v>0</v>
      </c>
      <c r="AD43" s="15">
        <f>COUNTIF(BaseDeCalcul!D43:Z43,"NA")</f>
        <v>0</v>
      </c>
      <c r="AE43" s="16" t="str">
        <f t="shared" si="5"/>
        <v>NT</v>
      </c>
      <c r="AF43" s="15" t="str">
        <f>IF(CritereSelection!F37="x",AE43,"NT")</f>
        <v>NT</v>
      </c>
      <c r="AG43" s="15" t="str">
        <f>IF(CritereSelection!G37="x",AE43,"NT")</f>
        <v>NT</v>
      </c>
      <c r="AH43" s="15" t="str">
        <f>IF(Criteres!$H37=1,$AE43,"NT")</f>
        <v>NT</v>
      </c>
      <c r="AI43" s="15" t="str">
        <f>IF(Criteres!$H37=2,$AE43,"NT")</f>
        <v>NT</v>
      </c>
      <c r="AJ43" s="15" t="str">
        <f>IF(Criteres!$H37=3,$AE43,"NT")</f>
        <v>NT</v>
      </c>
      <c r="AK43" s="14" t="s">
        <v>107</v>
      </c>
      <c r="AL43" s="14"/>
      <c r="AM43" s="124">
        <f t="shared" ref="AM43:AM55" si="6">COUNTIFS(A$10:A$200,AK43,AE$10:AE$200,"C")</f>
        <v>1</v>
      </c>
      <c r="AN43" s="124">
        <f t="shared" ref="AN43:AN55" si="7">COUNTIFS(A$10:A$200,AK43,AE$10:AE$200,"NC")</f>
        <v>1</v>
      </c>
      <c r="AO43" s="124">
        <f>AM43+AN43</f>
        <v>2</v>
      </c>
    </row>
    <row r="44" spans="1:41">
      <c r="A44" s="14" t="str">
        <f>Criteres!B38</f>
        <v>Multimédia</v>
      </c>
      <c r="B44" s="14" t="str">
        <f>Criteres!C38</f>
        <v>4.19</v>
      </c>
      <c r="C44" s="14" t="str">
        <f>Criteres!D38</f>
        <v>AAA</v>
      </c>
      <c r="D44" s="14" t="str">
        <f>IF('P01'!F38&gt;"","NC",'P01'!E38)</f>
        <v>NT</v>
      </c>
      <c r="E44" s="14" t="str">
        <f>IF('P02'!F38&gt;"","NC",'P02'!E38)</f>
        <v>NT</v>
      </c>
      <c r="F44" s="14" t="str">
        <f>IF('P03'!F38&gt;"","NC",'P03'!E38)</f>
        <v>NT</v>
      </c>
      <c r="G44" s="14" t="str">
        <f>IF('P04'!F38&gt;"","NC",'P04'!E38)</f>
        <v>NT</v>
      </c>
      <c r="H44" s="14" t="str">
        <f>IF('P05'!F38&gt;"","NC",'P05'!E38)</f>
        <v>NT</v>
      </c>
      <c r="I44" s="14" t="str">
        <f>IF('P06'!F38&gt;"","NC",'P06'!E38)</f>
        <v>NT</v>
      </c>
      <c r="J44" s="14" t="str">
        <f>IF('P07'!F38&gt;"","NC",'P07'!E38)</f>
        <v>NT</v>
      </c>
      <c r="K44" s="14" t="str">
        <f>IF('P08'!F38&gt;"","NC",'P08'!E38)</f>
        <v>NT</v>
      </c>
      <c r="L44" s="14" t="str">
        <f>IF('P09'!F38&gt;"","NC",'P09'!E38)</f>
        <v>NT</v>
      </c>
      <c r="M44" s="14" t="str">
        <f>IF('P10'!F38&gt;"","NC",'P10'!E38)</f>
        <v>NT</v>
      </c>
      <c r="N44" s="14" t="str">
        <f>IF('P11'!F38&gt;"","NC",'P11'!E38)</f>
        <v>NT</v>
      </c>
      <c r="O44" s="14" t="str">
        <f>IF('P12'!F38&gt;"","NC",'P12'!E38)</f>
        <v>NT</v>
      </c>
      <c r="P44" s="14" t="str">
        <f>IF('P13'!F38&gt;"","NC",'P13'!E38)</f>
        <v>NT</v>
      </c>
      <c r="Q44" s="14" t="str">
        <f>IF('P14'!F38&gt;"","NC",'P14'!E38)</f>
        <v>NT</v>
      </c>
      <c r="R44" s="14" t="str">
        <f>IF('P15'!F38&gt;"","NC",'P15'!E38)</f>
        <v>NT</v>
      </c>
      <c r="S44" s="14" t="str">
        <f>IF('P16'!F38&gt;"","NC",'P16'!E38)</f>
        <v>NT</v>
      </c>
      <c r="T44" s="14" t="str">
        <f>IF('P17'!F38&gt;"","NC",'P17'!E38)</f>
        <v>NT</v>
      </c>
      <c r="U44" s="14" t="str">
        <f>IF('P18'!F38&gt;"","NC",'P18'!E38)</f>
        <v>NT</v>
      </c>
      <c r="V44" s="14" t="str">
        <f>IF('P19'!F38&gt;"","NC",'P19'!E38)</f>
        <v>NT</v>
      </c>
      <c r="W44" s="204" t="str">
        <f>IF('P20'!F38&gt;"","NC",'P20'!E38)</f>
        <v>NT</v>
      </c>
      <c r="X44" s="14"/>
      <c r="Y44" s="14"/>
      <c r="Z44" s="14"/>
      <c r="AA44" s="14">
        <v>35</v>
      </c>
      <c r="AB44" s="15">
        <f>COUNTIF(BaseDeCalcul!D44:Z44,"C")</f>
        <v>0</v>
      </c>
      <c r="AC44" s="15">
        <f>COUNTIF(BaseDeCalcul!D44:Z44,"NC")</f>
        <v>0</v>
      </c>
      <c r="AD44" s="15">
        <f>COUNTIF(BaseDeCalcul!D44:Z44,"NA")</f>
        <v>0</v>
      </c>
      <c r="AE44" s="16" t="str">
        <f t="shared" ref="AE44:AE107" si="8">IF(COUNTIF(D44:W44,"NC")&gt;0,"NC",IF(COUNTIF(D44:W44,"C")&gt;0,"C",IF(COUNTIF(D44:W44,"NA")&gt;0,"NA","NT")))</f>
        <v>NT</v>
      </c>
      <c r="AF44" s="15" t="str">
        <f>IF(CritereSelection!F38="x",AE44,"NT")</f>
        <v>NT</v>
      </c>
      <c r="AG44" s="15" t="str">
        <f>IF(CritereSelection!G38="x",AE44,"NT")</f>
        <v>NT</v>
      </c>
      <c r="AH44" s="15" t="str">
        <f>IF(Criteres!$H38=1,$AE44,"NT")</f>
        <v>NT</v>
      </c>
      <c r="AI44" s="15" t="str">
        <f>IF(Criteres!$H38=2,$AE44,"NT")</f>
        <v>NT</v>
      </c>
      <c r="AJ44" s="15" t="str">
        <f>IF(Criteres!$H38=3,$AE44,"NT")</f>
        <v>NT</v>
      </c>
      <c r="AK44" s="14" t="s">
        <v>140</v>
      </c>
      <c r="AL44" s="14"/>
      <c r="AM44" s="124">
        <f t="shared" si="6"/>
        <v>2</v>
      </c>
      <c r="AN44" s="124">
        <f t="shared" si="7"/>
        <v>0</v>
      </c>
      <c r="AO44" s="124">
        <f t="shared" ref="AO44:AO55" si="9">AM44+AN44</f>
        <v>2</v>
      </c>
    </row>
    <row r="45" spans="1:41">
      <c r="A45" s="14" t="str">
        <f>Criteres!B39</f>
        <v>Multimédia</v>
      </c>
      <c r="B45" s="14" t="str">
        <f>Criteres!C39</f>
        <v>4.20</v>
      </c>
      <c r="C45" s="14" t="str">
        <f>Criteres!D39</f>
        <v>AAA</v>
      </c>
      <c r="D45" s="14" t="str">
        <f>IF('P01'!F39&gt;"","NC",'P01'!E39)</f>
        <v>NT</v>
      </c>
      <c r="E45" s="14" t="str">
        <f>IF('P02'!F39&gt;"","NC",'P02'!E39)</f>
        <v>NT</v>
      </c>
      <c r="F45" s="14" t="str">
        <f>IF('P03'!F39&gt;"","NC",'P03'!E39)</f>
        <v>NT</v>
      </c>
      <c r="G45" s="14" t="str">
        <f>IF('P04'!F39&gt;"","NC",'P04'!E39)</f>
        <v>NT</v>
      </c>
      <c r="H45" s="14" t="str">
        <f>IF('P05'!F39&gt;"","NC",'P05'!E39)</f>
        <v>NT</v>
      </c>
      <c r="I45" s="14" t="str">
        <f>IF('P06'!F39&gt;"","NC",'P06'!E39)</f>
        <v>NT</v>
      </c>
      <c r="J45" s="14" t="str">
        <f>IF('P07'!F39&gt;"","NC",'P07'!E39)</f>
        <v>NT</v>
      </c>
      <c r="K45" s="14" t="str">
        <f>IF('P08'!F39&gt;"","NC",'P08'!E39)</f>
        <v>NT</v>
      </c>
      <c r="L45" s="14" t="str">
        <f>IF('P09'!F39&gt;"","NC",'P09'!E39)</f>
        <v>NT</v>
      </c>
      <c r="M45" s="14" t="str">
        <f>IF('P10'!F39&gt;"","NC",'P10'!E39)</f>
        <v>NT</v>
      </c>
      <c r="N45" s="14" t="str">
        <f>IF('P11'!F39&gt;"","NC",'P11'!E39)</f>
        <v>NT</v>
      </c>
      <c r="O45" s="14" t="str">
        <f>IF('P12'!F39&gt;"","NC",'P12'!E39)</f>
        <v>NT</v>
      </c>
      <c r="P45" s="14" t="str">
        <f>IF('P13'!F39&gt;"","NC",'P13'!E39)</f>
        <v>NT</v>
      </c>
      <c r="Q45" s="14" t="str">
        <f>IF('P14'!F39&gt;"","NC",'P14'!E39)</f>
        <v>NT</v>
      </c>
      <c r="R45" s="14" t="str">
        <f>IF('P15'!F39&gt;"","NC",'P15'!E39)</f>
        <v>NT</v>
      </c>
      <c r="S45" s="14" t="str">
        <f>IF('P16'!F39&gt;"","NC",'P16'!E39)</f>
        <v>NT</v>
      </c>
      <c r="T45" s="14" t="str">
        <f>IF('P17'!F39&gt;"","NC",'P17'!E39)</f>
        <v>NT</v>
      </c>
      <c r="U45" s="14" t="str">
        <f>IF('P18'!F39&gt;"","NC",'P18'!E39)</f>
        <v>NT</v>
      </c>
      <c r="V45" s="14" t="str">
        <f>IF('P19'!F39&gt;"","NC",'P19'!E39)</f>
        <v>NT</v>
      </c>
      <c r="W45" s="204" t="str">
        <f>IF('P20'!F39&gt;"","NC",'P20'!E39)</f>
        <v>NT</v>
      </c>
      <c r="X45" s="14"/>
      <c r="Y45" s="14"/>
      <c r="Z45" s="14"/>
      <c r="AA45" s="14">
        <v>36</v>
      </c>
      <c r="AB45" s="15">
        <f>COUNTIF(BaseDeCalcul!D45:Z45,"C")</f>
        <v>0</v>
      </c>
      <c r="AC45" s="15">
        <f>COUNTIF(BaseDeCalcul!D45:Z45,"NC")</f>
        <v>0</v>
      </c>
      <c r="AD45" s="15">
        <f>COUNTIF(BaseDeCalcul!D45:Z45,"NA")</f>
        <v>0</v>
      </c>
      <c r="AE45" s="16" t="str">
        <f t="shared" si="8"/>
        <v>NT</v>
      </c>
      <c r="AF45" s="15" t="str">
        <f>IF(CritereSelection!F39="x",AE45,"NT")</f>
        <v>NT</v>
      </c>
      <c r="AG45" s="15" t="str">
        <f>IF(CritereSelection!G39="x",AE45,"NT")</f>
        <v>NT</v>
      </c>
      <c r="AH45" s="15" t="str">
        <f>IF(Criteres!$H39=1,$AE45,"NT")</f>
        <v>NT</v>
      </c>
      <c r="AI45" s="15" t="str">
        <f>IF(Criteres!$H39=2,$AE45,"NT")</f>
        <v>NT</v>
      </c>
      <c r="AJ45" s="15" t="str">
        <f>IF(Criteres!$H39=3,$AE45,"NT")</f>
        <v>NT</v>
      </c>
      <c r="AK45" s="14" t="s">
        <v>145</v>
      </c>
      <c r="AL45" s="14"/>
      <c r="AM45" s="124">
        <f t="shared" si="6"/>
        <v>2</v>
      </c>
      <c r="AN45" s="124">
        <f t="shared" si="7"/>
        <v>1</v>
      </c>
      <c r="AO45" s="124">
        <f t="shared" si="9"/>
        <v>3</v>
      </c>
    </row>
    <row r="46" spans="1:41">
      <c r="A46" s="14" t="str">
        <f>Criteres!B40</f>
        <v>Tableaux</v>
      </c>
      <c r="B46" s="14" t="str">
        <f>Criteres!C40</f>
        <v>5.1</v>
      </c>
      <c r="C46" s="14" t="str">
        <f>Criteres!D40</f>
        <v>A</v>
      </c>
      <c r="D46" s="14" t="str">
        <f>IF('P01'!F40&gt;"","NC",'P01'!E40)</f>
        <v>NA</v>
      </c>
      <c r="E46" s="14" t="str">
        <f>IF('P02'!F40&gt;"","NC",'P02'!E40)</f>
        <v>NA</v>
      </c>
      <c r="F46" s="14" t="str">
        <f>IF('P03'!F40&gt;"","NC",'P03'!E40)</f>
        <v>NA</v>
      </c>
      <c r="G46" s="14" t="str">
        <f>IF('P04'!F40&gt;"","NC",'P04'!E40)</f>
        <v>NA</v>
      </c>
      <c r="H46" s="14" t="str">
        <f>IF('P05'!F40&gt;"","NC",'P05'!E40)</f>
        <v>NA</v>
      </c>
      <c r="I46" s="14" t="str">
        <f>IF('P06'!F40&gt;"","NC",'P06'!E40)</f>
        <v>NA</v>
      </c>
      <c r="J46" s="14" t="str">
        <f>IF('P07'!F40&gt;"","NC",'P07'!E40)</f>
        <v>NA</v>
      </c>
      <c r="K46" s="14" t="str">
        <f>IF('P08'!F40&gt;"","NC",'P08'!E40)</f>
        <v>NA</v>
      </c>
      <c r="L46" s="14" t="str">
        <f>IF('P09'!F40&gt;"","NC",'P09'!E40)</f>
        <v>NA</v>
      </c>
      <c r="M46" s="14" t="str">
        <f>IF('P10'!F40&gt;"","NC",'P10'!E40)</f>
        <v>NA</v>
      </c>
      <c r="N46" s="14" t="str">
        <f>IF('P11'!F40&gt;"","NC",'P11'!E40)</f>
        <v>NA</v>
      </c>
      <c r="O46" s="14" t="str">
        <f>IF('P12'!F40&gt;"","NC",'P12'!E40)</f>
        <v>NA</v>
      </c>
      <c r="P46" s="14" t="str">
        <f>IF('P13'!F40&gt;"","NC",'P13'!E40)</f>
        <v>NA</v>
      </c>
      <c r="Q46" s="14" t="str">
        <f>IF('P14'!F40&gt;"","NC",'P14'!E40)</f>
        <v>NA</v>
      </c>
      <c r="R46" s="14" t="str">
        <f>IF('P15'!F40&gt;"","NC",'P15'!E40)</f>
        <v>NA</v>
      </c>
      <c r="S46" s="14" t="str">
        <f>IF('P16'!F40&gt;"","NC",'P16'!E40)</f>
        <v>NT</v>
      </c>
      <c r="T46" s="14" t="str">
        <f>IF('P17'!F40&gt;"","NC",'P17'!E40)</f>
        <v>NT</v>
      </c>
      <c r="U46" s="14" t="str">
        <f>IF('P18'!F40&gt;"","NC",'P18'!E40)</f>
        <v>NT</v>
      </c>
      <c r="V46" s="14" t="str">
        <f>IF('P19'!F40&gt;"","NC",'P19'!E40)</f>
        <v>NT</v>
      </c>
      <c r="W46" s="204" t="str">
        <f>IF('P20'!F40&gt;"","NC",'P20'!E40)</f>
        <v>NT</v>
      </c>
      <c r="X46" s="14"/>
      <c r="Y46" s="14"/>
      <c r="Z46" s="14"/>
      <c r="AA46" s="14">
        <v>37</v>
      </c>
      <c r="AB46" s="15">
        <f>COUNTIF(BaseDeCalcul!D46:Z46,"C")</f>
        <v>0</v>
      </c>
      <c r="AC46" s="15">
        <f>COUNTIF(BaseDeCalcul!D46:Z46,"NC")</f>
        <v>0</v>
      </c>
      <c r="AD46" s="15">
        <f>COUNTIF(BaseDeCalcul!D46:Z46,"NA")</f>
        <v>15</v>
      </c>
      <c r="AE46" s="16" t="str">
        <f t="shared" si="8"/>
        <v>NA</v>
      </c>
      <c r="AF46" s="15" t="str">
        <f>IF(CritereSelection!F40="x",AE46,"NT")</f>
        <v>NT</v>
      </c>
      <c r="AG46" s="15" t="str">
        <f>IF(CritereSelection!G40="x",AE46,"NT")</f>
        <v>NT</v>
      </c>
      <c r="AH46" s="15" t="str">
        <f>IF(Criteres!$H40=1,$AE46,"NT")</f>
        <v>NA</v>
      </c>
      <c r="AI46" s="15" t="str">
        <f>IF(Criteres!$H40=2,$AE46,"NT")</f>
        <v>NT</v>
      </c>
      <c r="AJ46" s="15" t="str">
        <f>IF(Criteres!$H40=3,$AE46,"NT")</f>
        <v>NT</v>
      </c>
      <c r="AK46" s="14" t="s">
        <v>157</v>
      </c>
      <c r="AL46" s="14"/>
      <c r="AM46" s="124">
        <f t="shared" si="6"/>
        <v>8</v>
      </c>
      <c r="AN46" s="124">
        <f t="shared" si="7"/>
        <v>1</v>
      </c>
      <c r="AO46" s="124">
        <f t="shared" si="9"/>
        <v>9</v>
      </c>
    </row>
    <row r="47" spans="1:41">
      <c r="A47" s="14" t="str">
        <f>Criteres!B41</f>
        <v>Tableaux</v>
      </c>
      <c r="B47" s="14" t="str">
        <f>Criteres!C41</f>
        <v>5.2</v>
      </c>
      <c r="C47" s="14" t="str">
        <f>Criteres!D41</f>
        <v>A</v>
      </c>
      <c r="D47" s="14" t="str">
        <f>IF('P01'!F41&gt;"","NC",'P01'!E41)</f>
        <v>NA</v>
      </c>
      <c r="E47" s="14" t="str">
        <f>IF('P02'!F41&gt;"","NC",'P02'!E41)</f>
        <v>NA</v>
      </c>
      <c r="F47" s="14" t="str">
        <f>IF('P03'!F41&gt;"","NC",'P03'!E41)</f>
        <v>NA</v>
      </c>
      <c r="G47" s="14" t="str">
        <f>IF('P04'!F41&gt;"","NC",'P04'!E41)</f>
        <v>NA</v>
      </c>
      <c r="H47" s="14" t="str">
        <f>IF('P05'!F41&gt;"","NC",'P05'!E41)</f>
        <v>NA</v>
      </c>
      <c r="I47" s="14" t="str">
        <f>IF('P06'!F41&gt;"","NC",'P06'!E41)</f>
        <v>NA</v>
      </c>
      <c r="J47" s="14" t="str">
        <f>IF('P07'!F41&gt;"","NC",'P07'!E41)</f>
        <v>NA</v>
      </c>
      <c r="K47" s="14" t="str">
        <f>IF('P08'!F41&gt;"","NC",'P08'!E41)</f>
        <v>NA</v>
      </c>
      <c r="L47" s="14" t="str">
        <f>IF('P09'!F41&gt;"","NC",'P09'!E41)</f>
        <v>NA</v>
      </c>
      <c r="M47" s="14" t="str">
        <f>IF('P10'!F41&gt;"","NC",'P10'!E41)</f>
        <v>NA</v>
      </c>
      <c r="N47" s="14" t="str">
        <f>IF('P11'!F41&gt;"","NC",'P11'!E41)</f>
        <v>NA</v>
      </c>
      <c r="O47" s="14" t="str">
        <f>IF('P12'!F41&gt;"","NC",'P12'!E41)</f>
        <v>NA</v>
      </c>
      <c r="P47" s="14" t="str">
        <f>IF('P13'!F41&gt;"","NC",'P13'!E41)</f>
        <v>NA</v>
      </c>
      <c r="Q47" s="14" t="str">
        <f>IF('P14'!F41&gt;"","NC",'P14'!E41)</f>
        <v>NA</v>
      </c>
      <c r="R47" s="14" t="str">
        <f>IF('P15'!F41&gt;"","NC",'P15'!E41)</f>
        <v>NA</v>
      </c>
      <c r="S47" s="14" t="str">
        <f>IF('P16'!F41&gt;"","NC",'P16'!E41)</f>
        <v>NT</v>
      </c>
      <c r="T47" s="14" t="str">
        <f>IF('P17'!F41&gt;"","NC",'P17'!E41)</f>
        <v>NT</v>
      </c>
      <c r="U47" s="14" t="str">
        <f>IF('P18'!F41&gt;"","NC",'P18'!E41)</f>
        <v>NT</v>
      </c>
      <c r="V47" s="14" t="str">
        <f>IF('P19'!F41&gt;"","NC",'P19'!E41)</f>
        <v>NT</v>
      </c>
      <c r="W47" s="204" t="str">
        <f>IF('P20'!F41&gt;"","NC",'P20'!E41)</f>
        <v>NT</v>
      </c>
      <c r="X47" s="14"/>
      <c r="Y47" s="14"/>
      <c r="Z47" s="14"/>
      <c r="AA47" s="14">
        <v>38</v>
      </c>
      <c r="AB47" s="15">
        <f>COUNTIF(BaseDeCalcul!D47:Z47,"C")</f>
        <v>0</v>
      </c>
      <c r="AC47" s="15">
        <f>COUNTIF(BaseDeCalcul!D47:Z47,"NC")</f>
        <v>0</v>
      </c>
      <c r="AD47" s="15">
        <f>COUNTIF(BaseDeCalcul!D47:Z47,"NA")</f>
        <v>15</v>
      </c>
      <c r="AE47" s="16" t="str">
        <f t="shared" si="8"/>
        <v>NA</v>
      </c>
      <c r="AF47" s="15" t="str">
        <f>IF(CritereSelection!F41="x",AE47,"NT")</f>
        <v>NT</v>
      </c>
      <c r="AG47" s="15" t="str">
        <f>IF(CritereSelection!G41="x",AE47,"NT")</f>
        <v>NT</v>
      </c>
      <c r="AH47" s="15" t="str">
        <f>IF(Criteres!$H41=1,$AE47,"NT")</f>
        <v>NA</v>
      </c>
      <c r="AI47" s="15" t="str">
        <f>IF(Criteres!$H41=2,$AE47,"NT")</f>
        <v>NT</v>
      </c>
      <c r="AJ47" s="15" t="str">
        <f>IF(Criteres!$H41=3,$AE47,"NT")</f>
        <v>NT</v>
      </c>
      <c r="AK47" s="14" t="s">
        <v>209</v>
      </c>
      <c r="AL47" s="14"/>
      <c r="AM47" s="124">
        <f t="shared" si="6"/>
        <v>0</v>
      </c>
      <c r="AN47" s="124">
        <f t="shared" si="7"/>
        <v>0</v>
      </c>
      <c r="AO47" s="124">
        <f t="shared" si="9"/>
        <v>0</v>
      </c>
    </row>
    <row r="48" spans="1:41">
      <c r="A48" s="14" t="str">
        <f>Criteres!B42</f>
        <v>Tableaux</v>
      </c>
      <c r="B48" s="14" t="str">
        <f>Criteres!C42</f>
        <v>5.3</v>
      </c>
      <c r="C48" s="14" t="str">
        <f>Criteres!D42</f>
        <v>A</v>
      </c>
      <c r="D48" s="14" t="str">
        <f>IF('P01'!F42&gt;"","NC",'P01'!E42)</f>
        <v>NA</v>
      </c>
      <c r="E48" s="14" t="str">
        <f>IF('P02'!F42&gt;"","NC",'P02'!E42)</f>
        <v>NA</v>
      </c>
      <c r="F48" s="14" t="str">
        <f>IF('P03'!F42&gt;"","NC",'P03'!E42)</f>
        <v>NA</v>
      </c>
      <c r="G48" s="14" t="str">
        <f>IF('P04'!F42&gt;"","NC",'P04'!E42)</f>
        <v>NA</v>
      </c>
      <c r="H48" s="14" t="str">
        <f>IF('P05'!F42&gt;"","NC",'P05'!E42)</f>
        <v>NA</v>
      </c>
      <c r="I48" s="14" t="str">
        <f>IF('P06'!F42&gt;"","NC",'P06'!E42)</f>
        <v>NA</v>
      </c>
      <c r="J48" s="14" t="str">
        <f>IF('P07'!F42&gt;"","NC",'P07'!E42)</f>
        <v>NA</v>
      </c>
      <c r="K48" s="14" t="str">
        <f>IF('P08'!F42&gt;"","NC",'P08'!E42)</f>
        <v>NA</v>
      </c>
      <c r="L48" s="14" t="str">
        <f>IF('P09'!F42&gt;"","NC",'P09'!E42)</f>
        <v>NA</v>
      </c>
      <c r="M48" s="14" t="str">
        <f>IF('P10'!F42&gt;"","NC",'P10'!E42)</f>
        <v>NA</v>
      </c>
      <c r="N48" s="14" t="str">
        <f>IF('P11'!F42&gt;"","NC",'P11'!E42)</f>
        <v>NA</v>
      </c>
      <c r="O48" s="14" t="str">
        <f>IF('P12'!F42&gt;"","NC",'P12'!E42)</f>
        <v>NA</v>
      </c>
      <c r="P48" s="14" t="str">
        <f>IF('P13'!F42&gt;"","NC",'P13'!E42)</f>
        <v>NA</v>
      </c>
      <c r="Q48" s="14" t="str">
        <f>IF('P14'!F42&gt;"","NC",'P14'!E42)</f>
        <v>NA</v>
      </c>
      <c r="R48" s="14" t="str">
        <f>IF('P15'!F42&gt;"","NC",'P15'!E42)</f>
        <v>NA</v>
      </c>
      <c r="S48" s="14" t="str">
        <f>IF('P16'!F42&gt;"","NC",'P16'!E42)</f>
        <v>NT</v>
      </c>
      <c r="T48" s="14" t="str">
        <f>IF('P17'!F42&gt;"","NC",'P17'!E42)</f>
        <v>NT</v>
      </c>
      <c r="U48" s="14" t="str">
        <f>IF('P18'!F42&gt;"","NC",'P18'!E42)</f>
        <v>NT</v>
      </c>
      <c r="V48" s="14" t="str">
        <f>IF('P19'!F42&gt;"","NC",'P19'!E42)</f>
        <v>NT</v>
      </c>
      <c r="W48" s="204" t="str">
        <f>IF('P20'!F42&gt;"","NC",'P20'!E42)</f>
        <v>NT</v>
      </c>
      <c r="X48" s="14"/>
      <c r="Y48" s="14"/>
      <c r="Z48" s="14"/>
      <c r="AA48" s="14">
        <v>39</v>
      </c>
      <c r="AB48" s="15">
        <f>COUNTIF(BaseDeCalcul!D48:Z48,"C")</f>
        <v>0</v>
      </c>
      <c r="AC48" s="15">
        <f>COUNTIF(BaseDeCalcul!D48:Z48,"NC")</f>
        <v>0</v>
      </c>
      <c r="AD48" s="15">
        <f>COUNTIF(BaseDeCalcul!D48:Z48,"NA")</f>
        <v>15</v>
      </c>
      <c r="AE48" s="16" t="str">
        <f t="shared" si="8"/>
        <v>NA</v>
      </c>
      <c r="AF48" s="15" t="str">
        <f>IF(CritereSelection!F42="x",AE48,"NT")</f>
        <v>NT</v>
      </c>
      <c r="AG48" s="15" t="str">
        <f>IF(CritereSelection!G42="x",AE48,"NT")</f>
        <v>NT</v>
      </c>
      <c r="AH48" s="15" t="str">
        <f>IF(Criteres!$H42=1,$AE48,"NT")</f>
        <v>NA</v>
      </c>
      <c r="AI48" s="15" t="str">
        <f>IF(Criteres!$H42=2,$AE48,"NT")</f>
        <v>NT</v>
      </c>
      <c r="AJ48" s="15" t="str">
        <f>IF(Criteres!$H42=3,$AE48,"NT")</f>
        <v>NT</v>
      </c>
      <c r="AK48" s="14" t="s">
        <v>228</v>
      </c>
      <c r="AL48" s="14"/>
      <c r="AM48" s="124">
        <f t="shared" si="6"/>
        <v>1</v>
      </c>
      <c r="AN48" s="124">
        <f t="shared" si="7"/>
        <v>1</v>
      </c>
      <c r="AO48" s="124">
        <f t="shared" si="9"/>
        <v>2</v>
      </c>
    </row>
    <row r="49" spans="1:41">
      <c r="A49" s="14" t="str">
        <f>Criteres!B43</f>
        <v>Tableaux</v>
      </c>
      <c r="B49" s="14" t="str">
        <f>Criteres!C43</f>
        <v>5.4</v>
      </c>
      <c r="C49" s="14" t="str">
        <f>Criteres!D43</f>
        <v>A</v>
      </c>
      <c r="D49" s="14" t="str">
        <f>IF('P01'!F43&gt;"","NC",'P01'!E43)</f>
        <v>NA</v>
      </c>
      <c r="E49" s="14" t="str">
        <f>IF('P02'!F43&gt;"","NC",'P02'!E43)</f>
        <v>NA</v>
      </c>
      <c r="F49" s="14" t="str">
        <f>IF('P03'!F43&gt;"","NC",'P03'!E43)</f>
        <v>NA</v>
      </c>
      <c r="G49" s="14" t="str">
        <f>IF('P04'!F43&gt;"","NC",'P04'!E43)</f>
        <v>NA</v>
      </c>
      <c r="H49" s="14" t="str">
        <f>IF('P05'!F43&gt;"","NC",'P05'!E43)</f>
        <v>NA</v>
      </c>
      <c r="I49" s="14" t="str">
        <f>IF('P06'!F43&gt;"","NC",'P06'!E43)</f>
        <v>NA</v>
      </c>
      <c r="J49" s="14" t="str">
        <f>IF('P07'!F43&gt;"","NC",'P07'!E43)</f>
        <v>NA</v>
      </c>
      <c r="K49" s="14" t="str">
        <f>IF('P08'!F43&gt;"","NC",'P08'!E43)</f>
        <v>NA</v>
      </c>
      <c r="L49" s="14" t="str">
        <f>IF('P09'!F43&gt;"","NC",'P09'!E43)</f>
        <v>NA</v>
      </c>
      <c r="M49" s="14" t="str">
        <f>IF('P10'!F43&gt;"","NC",'P10'!E43)</f>
        <v>NA</v>
      </c>
      <c r="N49" s="14" t="str">
        <f>IF('P11'!F43&gt;"","NC",'P11'!E43)</f>
        <v>NA</v>
      </c>
      <c r="O49" s="14" t="str">
        <f>IF('P12'!F43&gt;"","NC",'P12'!E43)</f>
        <v>NA</v>
      </c>
      <c r="P49" s="14" t="str">
        <f>IF('P13'!F43&gt;"","NC",'P13'!E43)</f>
        <v>NA</v>
      </c>
      <c r="Q49" s="14" t="str">
        <f>IF('P14'!F43&gt;"","NC",'P14'!E43)</f>
        <v>NA</v>
      </c>
      <c r="R49" s="14" t="str">
        <f>IF('P15'!F43&gt;"","NC",'P15'!E43)</f>
        <v>NA</v>
      </c>
      <c r="S49" s="14" t="str">
        <f>IF('P16'!F43&gt;"","NC",'P16'!E43)</f>
        <v>NT</v>
      </c>
      <c r="T49" s="14" t="str">
        <f>IF('P17'!F43&gt;"","NC",'P17'!E43)</f>
        <v>NT</v>
      </c>
      <c r="U49" s="14" t="str">
        <f>IF('P18'!F43&gt;"","NC",'P18'!E43)</f>
        <v>NT</v>
      </c>
      <c r="V49" s="14" t="str">
        <f>IF('P19'!F43&gt;"","NC",'P19'!E43)</f>
        <v>NT</v>
      </c>
      <c r="W49" s="204" t="str">
        <f>IF('P20'!F43&gt;"","NC",'P20'!E43)</f>
        <v>NT</v>
      </c>
      <c r="X49" s="14"/>
      <c r="Y49" s="14"/>
      <c r="Z49" s="14"/>
      <c r="AA49" s="14">
        <v>40</v>
      </c>
      <c r="AB49" s="15">
        <f>COUNTIF(BaseDeCalcul!D49:Z49,"C")</f>
        <v>0</v>
      </c>
      <c r="AC49" s="15">
        <f>COUNTIF(BaseDeCalcul!D49:Z49,"NC")</f>
        <v>0</v>
      </c>
      <c r="AD49" s="15">
        <f>COUNTIF(BaseDeCalcul!D49:Z49,"NA")</f>
        <v>15</v>
      </c>
      <c r="AE49" s="16" t="str">
        <f t="shared" si="8"/>
        <v>NA</v>
      </c>
      <c r="AF49" s="15" t="str">
        <f>IF(CritereSelection!F43="x",AE49,"NT")</f>
        <v>NT</v>
      </c>
      <c r="AG49" s="15" t="str">
        <f>IF(CritereSelection!G43="x",AE49,"NT")</f>
        <v>NT</v>
      </c>
      <c r="AH49" s="15" t="str">
        <f>IF(Criteres!$H43=1,$AE49,"NT")</f>
        <v>NT</v>
      </c>
      <c r="AI49" s="15" t="str">
        <f>IF(Criteres!$H43=2,$AE49,"NT")</f>
        <v>NA</v>
      </c>
      <c r="AJ49" s="15" t="str">
        <f>IF(Criteres!$H43=3,$AE49,"NT")</f>
        <v>NT</v>
      </c>
      <c r="AK49" s="14" t="s">
        <v>235</v>
      </c>
      <c r="AL49" s="14"/>
      <c r="AM49" s="124">
        <f t="shared" si="6"/>
        <v>2</v>
      </c>
      <c r="AN49" s="124">
        <f t="shared" si="7"/>
        <v>2</v>
      </c>
      <c r="AO49" s="124">
        <f t="shared" si="9"/>
        <v>4</v>
      </c>
    </row>
    <row r="50" spans="1:41">
      <c r="A50" s="14" t="str">
        <f>Criteres!B44</f>
        <v>Tableaux</v>
      </c>
      <c r="B50" s="14" t="str">
        <f>Criteres!C44</f>
        <v>5.5</v>
      </c>
      <c r="C50" s="14" t="str">
        <f>Criteres!D44</f>
        <v>A</v>
      </c>
      <c r="D50" s="14" t="str">
        <f>IF('P01'!F44&gt;"","NC",'P01'!E44)</f>
        <v>NA</v>
      </c>
      <c r="E50" s="14" t="str">
        <f>IF('P02'!F44&gt;"","NC",'P02'!E44)</f>
        <v>NA</v>
      </c>
      <c r="F50" s="14" t="str">
        <f>IF('P03'!F44&gt;"","NC",'P03'!E44)</f>
        <v>NA</v>
      </c>
      <c r="G50" s="14" t="str">
        <f>IF('P04'!F44&gt;"","NC",'P04'!E44)</f>
        <v>NA</v>
      </c>
      <c r="H50" s="14" t="str">
        <f>IF('P05'!F44&gt;"","NC",'P05'!E44)</f>
        <v>NA</v>
      </c>
      <c r="I50" s="14" t="str">
        <f>IF('P06'!F44&gt;"","NC",'P06'!E44)</f>
        <v>NA</v>
      </c>
      <c r="J50" s="14" t="str">
        <f>IF('P07'!F44&gt;"","NC",'P07'!E44)</f>
        <v>NA</v>
      </c>
      <c r="K50" s="14" t="str">
        <f>IF('P08'!F44&gt;"","NC",'P08'!E44)</f>
        <v>NA</v>
      </c>
      <c r="L50" s="14" t="str">
        <f>IF('P09'!F44&gt;"","NC",'P09'!E44)</f>
        <v>NA</v>
      </c>
      <c r="M50" s="14" t="str">
        <f>IF('P10'!F44&gt;"","NC",'P10'!E44)</f>
        <v>NA</v>
      </c>
      <c r="N50" s="14" t="str">
        <f>IF('P11'!F44&gt;"","NC",'P11'!E44)</f>
        <v>NA</v>
      </c>
      <c r="O50" s="14" t="str">
        <f>IF('P12'!F44&gt;"","NC",'P12'!E44)</f>
        <v>NA</v>
      </c>
      <c r="P50" s="14" t="str">
        <f>IF('P13'!F44&gt;"","NC",'P13'!E44)</f>
        <v>NA</v>
      </c>
      <c r="Q50" s="14" t="str">
        <f>IF('P14'!F44&gt;"","NC",'P14'!E44)</f>
        <v>NA</v>
      </c>
      <c r="R50" s="14" t="str">
        <f>IF('P15'!F44&gt;"","NC",'P15'!E44)</f>
        <v>NA</v>
      </c>
      <c r="S50" s="14" t="str">
        <f>IF('P16'!F44&gt;"","NC",'P16'!E44)</f>
        <v>NT</v>
      </c>
      <c r="T50" s="14" t="str">
        <f>IF('P17'!F44&gt;"","NC",'P17'!E44)</f>
        <v>NT</v>
      </c>
      <c r="U50" s="14" t="str">
        <f>IF('P18'!F44&gt;"","NC",'P18'!E44)</f>
        <v>NT</v>
      </c>
      <c r="V50" s="14" t="str">
        <f>IF('P19'!F44&gt;"","NC",'P19'!E44)</f>
        <v>NT</v>
      </c>
      <c r="W50" s="204" t="str">
        <f>IF('P20'!F44&gt;"","NC",'P20'!E44)</f>
        <v>NT</v>
      </c>
      <c r="X50" s="14"/>
      <c r="Y50" s="14"/>
      <c r="Z50" s="14"/>
      <c r="AA50" s="14">
        <v>41</v>
      </c>
      <c r="AB50" s="15">
        <f>COUNTIF(BaseDeCalcul!D50:Z50,"C")</f>
        <v>0</v>
      </c>
      <c r="AC50" s="15">
        <f>COUNTIF(BaseDeCalcul!D50:Z50,"NC")</f>
        <v>0</v>
      </c>
      <c r="AD50" s="15">
        <f>COUNTIF(BaseDeCalcul!D50:Z50,"NA")</f>
        <v>15</v>
      </c>
      <c r="AE50" s="16" t="str">
        <f t="shared" si="8"/>
        <v>NA</v>
      </c>
      <c r="AF50" s="15" t="str">
        <f>IF(CritereSelection!F44="x",AE50,"NT")</f>
        <v>NT</v>
      </c>
      <c r="AG50" s="15" t="str">
        <f>IF(CritereSelection!G44="x",AE50,"NT")</f>
        <v>NT</v>
      </c>
      <c r="AH50" s="15" t="str">
        <f>IF(Criteres!$H44=1,$AE50,"NT")</f>
        <v>NT</v>
      </c>
      <c r="AI50" s="15" t="str">
        <f>IF(Criteres!$H44=2,$AE50,"NT")</f>
        <v>NA</v>
      </c>
      <c r="AJ50" s="15" t="str">
        <f>IF(Criteres!$H44=3,$AE50,"NT")</f>
        <v>NT</v>
      </c>
      <c r="AK50" s="14" t="s">
        <v>252</v>
      </c>
      <c r="AL50" s="14"/>
      <c r="AM50" s="124">
        <f t="shared" si="6"/>
        <v>7</v>
      </c>
      <c r="AN50" s="124">
        <f t="shared" si="7"/>
        <v>2</v>
      </c>
      <c r="AO50" s="124">
        <f t="shared" si="9"/>
        <v>9</v>
      </c>
    </row>
    <row r="51" spans="1:41">
      <c r="A51" s="14" t="str">
        <f>Criteres!B45</f>
        <v>Tableaux</v>
      </c>
      <c r="B51" s="14" t="str">
        <f>Criteres!C45</f>
        <v>5.6</v>
      </c>
      <c r="C51" s="14" t="str">
        <f>Criteres!D45</f>
        <v>A</v>
      </c>
      <c r="D51" s="14" t="str">
        <f>IF('P01'!F45&gt;"","NC",'P01'!E45)</f>
        <v>NA</v>
      </c>
      <c r="E51" s="14" t="str">
        <f>IF('P02'!F45&gt;"","NC",'P02'!E45)</f>
        <v>NA</v>
      </c>
      <c r="F51" s="14" t="str">
        <f>IF('P03'!F45&gt;"","NC",'P03'!E45)</f>
        <v>NA</v>
      </c>
      <c r="G51" s="14" t="str">
        <f>IF('P04'!F45&gt;"","NC",'P04'!E45)</f>
        <v>NA</v>
      </c>
      <c r="H51" s="14" t="str">
        <f>IF('P05'!F45&gt;"","NC",'P05'!E45)</f>
        <v>NA</v>
      </c>
      <c r="I51" s="14" t="str">
        <f>IF('P06'!F45&gt;"","NC",'P06'!E45)</f>
        <v>NA</v>
      </c>
      <c r="J51" s="14" t="str">
        <f>IF('P07'!F45&gt;"","NC",'P07'!E45)</f>
        <v>NA</v>
      </c>
      <c r="K51" s="14" t="str">
        <f>IF('P08'!F45&gt;"","NC",'P08'!E45)</f>
        <v>NA</v>
      </c>
      <c r="L51" s="14" t="str">
        <f>IF('P09'!F45&gt;"","NC",'P09'!E45)</f>
        <v>NA</v>
      </c>
      <c r="M51" s="14" t="str">
        <f>IF('P10'!F45&gt;"","NC",'P10'!E45)</f>
        <v>NA</v>
      </c>
      <c r="N51" s="14" t="str">
        <f>IF('P11'!F45&gt;"","NC",'P11'!E45)</f>
        <v>NA</v>
      </c>
      <c r="O51" s="14" t="str">
        <f>IF('P12'!F45&gt;"","NC",'P12'!E45)</f>
        <v>NA</v>
      </c>
      <c r="P51" s="14" t="str">
        <f>IF('P13'!F45&gt;"","NC",'P13'!E45)</f>
        <v>NA</v>
      </c>
      <c r="Q51" s="14" t="str">
        <f>IF('P14'!F45&gt;"","NC",'P14'!E45)</f>
        <v>NA</v>
      </c>
      <c r="R51" s="14" t="str">
        <f>IF('P15'!F45&gt;"","NC",'P15'!E45)</f>
        <v>NA</v>
      </c>
      <c r="S51" s="14" t="str">
        <f>IF('P16'!F45&gt;"","NC",'P16'!E45)</f>
        <v>NT</v>
      </c>
      <c r="T51" s="14" t="str">
        <f>IF('P17'!F45&gt;"","NC",'P17'!E45)</f>
        <v>NT</v>
      </c>
      <c r="U51" s="14" t="str">
        <f>IF('P18'!F45&gt;"","NC",'P18'!E45)</f>
        <v>NT</v>
      </c>
      <c r="V51" s="14" t="str">
        <f>IF('P19'!F45&gt;"","NC",'P19'!E45)</f>
        <v>NT</v>
      </c>
      <c r="W51" s="204" t="str">
        <f>IF('P20'!F45&gt;"","NC",'P20'!E45)</f>
        <v>NT</v>
      </c>
      <c r="X51" s="14"/>
      <c r="Y51" s="14"/>
      <c r="Z51" s="14"/>
      <c r="AA51" s="14">
        <v>42</v>
      </c>
      <c r="AB51" s="15">
        <f>COUNTIF(BaseDeCalcul!D51:Z51,"C")</f>
        <v>0</v>
      </c>
      <c r="AC51" s="15">
        <f>COUNTIF(BaseDeCalcul!D51:Z51,"NC")</f>
        <v>0</v>
      </c>
      <c r="AD51" s="15">
        <f>COUNTIF(BaseDeCalcul!D51:Z51,"NA")</f>
        <v>15</v>
      </c>
      <c r="AE51" s="16" t="str">
        <f t="shared" si="8"/>
        <v>NA</v>
      </c>
      <c r="AF51" s="15" t="str">
        <f>IF(CritereSelection!F45="x",AE51,"NT")</f>
        <v>NT</v>
      </c>
      <c r="AG51" s="15" t="str">
        <f>IF(CritereSelection!G45="x",AE51,"NT")</f>
        <v>NT</v>
      </c>
      <c r="AH51" s="15" t="str">
        <f>IF(Criteres!$H45=1,$AE51,"NT")</f>
        <v>NA</v>
      </c>
      <c r="AI51" s="15" t="str">
        <f>IF(Criteres!$H45=2,$AE51,"NT")</f>
        <v>NT</v>
      </c>
      <c r="AJ51" s="15" t="str">
        <f>IF(Criteres!$H45=3,$AE51,"NT")</f>
        <v>NT</v>
      </c>
      <c r="AK51" s="14" t="s">
        <v>277</v>
      </c>
      <c r="AL51" s="14"/>
      <c r="AM51" s="124">
        <f t="shared" si="6"/>
        <v>1</v>
      </c>
      <c r="AN51" s="124">
        <f t="shared" si="7"/>
        <v>2</v>
      </c>
      <c r="AO51" s="124">
        <f t="shared" si="9"/>
        <v>3</v>
      </c>
    </row>
    <row r="52" spans="1:41">
      <c r="A52" s="14" t="str">
        <f>Criteres!B46</f>
        <v>Tableaux</v>
      </c>
      <c r="B52" s="14" t="str">
        <f>Criteres!C46</f>
        <v>5.7</v>
      </c>
      <c r="C52" s="14" t="str">
        <f>Criteres!D46</f>
        <v>A</v>
      </c>
      <c r="D52" s="14" t="str">
        <f>IF('P01'!F46&gt;"","NC",'P01'!E46)</f>
        <v>NA</v>
      </c>
      <c r="E52" s="14" t="str">
        <f>IF('P02'!F46&gt;"","NC",'P02'!E46)</f>
        <v>NA</v>
      </c>
      <c r="F52" s="14" t="str">
        <f>IF('P03'!F46&gt;"","NC",'P03'!E46)</f>
        <v>NA</v>
      </c>
      <c r="G52" s="14" t="str">
        <f>IF('P04'!F46&gt;"","NC",'P04'!E46)</f>
        <v>NA</v>
      </c>
      <c r="H52" s="14" t="str">
        <f>IF('P05'!F46&gt;"","NC",'P05'!E46)</f>
        <v>NA</v>
      </c>
      <c r="I52" s="14" t="str">
        <f>IF('P06'!F46&gt;"","NC",'P06'!E46)</f>
        <v>NA</v>
      </c>
      <c r="J52" s="14" t="str">
        <f>IF('P07'!F46&gt;"","NC",'P07'!E46)</f>
        <v>NA</v>
      </c>
      <c r="K52" s="14" t="str">
        <f>IF('P08'!F46&gt;"","NC",'P08'!E46)</f>
        <v>NA</v>
      </c>
      <c r="L52" s="14" t="str">
        <f>IF('P09'!F46&gt;"","NC",'P09'!E46)</f>
        <v>NA</v>
      </c>
      <c r="M52" s="14" t="str">
        <f>IF('P10'!F46&gt;"","NC",'P10'!E46)</f>
        <v>NA</v>
      </c>
      <c r="N52" s="14" t="str">
        <f>IF('P11'!F46&gt;"","NC",'P11'!E46)</f>
        <v>NA</v>
      </c>
      <c r="O52" s="14" t="str">
        <f>IF('P12'!F46&gt;"","NC",'P12'!E46)</f>
        <v>NA</v>
      </c>
      <c r="P52" s="14" t="str">
        <f>IF('P13'!F46&gt;"","NC",'P13'!E46)</f>
        <v>NA</v>
      </c>
      <c r="Q52" s="14" t="str">
        <f>IF('P14'!F46&gt;"","NC",'P14'!E46)</f>
        <v>NA</v>
      </c>
      <c r="R52" s="14" t="str">
        <f>IF('P15'!F46&gt;"","NC",'P15'!E46)</f>
        <v>NA</v>
      </c>
      <c r="S52" s="14" t="str">
        <f>IF('P16'!F46&gt;"","NC",'P16'!E46)</f>
        <v>NT</v>
      </c>
      <c r="T52" s="14" t="str">
        <f>IF('P17'!F46&gt;"","NC",'P17'!E46)</f>
        <v>NT</v>
      </c>
      <c r="U52" s="14" t="str">
        <f>IF('P18'!F46&gt;"","NC",'P18'!E46)</f>
        <v>NT</v>
      </c>
      <c r="V52" s="14" t="str">
        <f>IF('P19'!F46&gt;"","NC",'P19'!E46)</f>
        <v>NT</v>
      </c>
      <c r="W52" s="204" t="str">
        <f>IF('P20'!F46&gt;"","NC",'P20'!E46)</f>
        <v>NT</v>
      </c>
      <c r="X52" s="14"/>
      <c r="Y52" s="14"/>
      <c r="Z52" s="14"/>
      <c r="AA52" s="14">
        <v>43</v>
      </c>
      <c r="AB52" s="15">
        <f>COUNTIF(BaseDeCalcul!D52:Z52,"C")</f>
        <v>0</v>
      </c>
      <c r="AC52" s="15">
        <f>COUNTIF(BaseDeCalcul!D52:Z52,"NC")</f>
        <v>0</v>
      </c>
      <c r="AD52" s="15">
        <f>COUNTIF(BaseDeCalcul!D52:Z52,"NA")</f>
        <v>15</v>
      </c>
      <c r="AE52" s="16" t="str">
        <f t="shared" si="8"/>
        <v>NA</v>
      </c>
      <c r="AF52" s="15" t="str">
        <f>IF(CritereSelection!F46="x",AE52,"NT")</f>
        <v>NT</v>
      </c>
      <c r="AG52" s="15" t="str">
        <f>IF(CritereSelection!G46="x",AE52,"NT")</f>
        <v>NT</v>
      </c>
      <c r="AH52" s="15" t="str">
        <f>IF(Criteres!$H46=1,$AE52,"NT")</f>
        <v>NA</v>
      </c>
      <c r="AI52" s="15" t="str">
        <f>IF(Criteres!$H46=2,$AE52,"NT")</f>
        <v>NT</v>
      </c>
      <c r="AJ52" s="15" t="str">
        <f>IF(Criteres!$H46=3,$AE52,"NT")</f>
        <v>NT</v>
      </c>
      <c r="AK52" s="14" t="s">
        <v>292</v>
      </c>
      <c r="AL52" s="14"/>
      <c r="AM52" s="124">
        <f t="shared" si="6"/>
        <v>10</v>
      </c>
      <c r="AN52" s="124">
        <f t="shared" si="7"/>
        <v>2</v>
      </c>
      <c r="AO52" s="124">
        <f t="shared" si="9"/>
        <v>12</v>
      </c>
    </row>
    <row r="53" spans="1:41">
      <c r="A53" s="14" t="str">
        <f>Criteres!B47</f>
        <v>Tableaux</v>
      </c>
      <c r="B53" s="14" t="str">
        <f>Criteres!C47</f>
        <v>5.8</v>
      </c>
      <c r="C53" s="14" t="str">
        <f>Criteres!D47</f>
        <v>A</v>
      </c>
      <c r="D53" s="14" t="str">
        <f>IF('P01'!F47&gt;"","NC",'P01'!E47)</f>
        <v>NA</v>
      </c>
      <c r="E53" s="14" t="str">
        <f>IF('P02'!F47&gt;"","NC",'P02'!E47)</f>
        <v>NA</v>
      </c>
      <c r="F53" s="14" t="str">
        <f>IF('P03'!F47&gt;"","NC",'P03'!E47)</f>
        <v>NA</v>
      </c>
      <c r="G53" s="14" t="str">
        <f>IF('P04'!F47&gt;"","NC",'P04'!E47)</f>
        <v>NA</v>
      </c>
      <c r="H53" s="14" t="str">
        <f>IF('P05'!F47&gt;"","NC",'P05'!E47)</f>
        <v>NA</v>
      </c>
      <c r="I53" s="14" t="str">
        <f>IF('P06'!F47&gt;"","NC",'P06'!E47)</f>
        <v>NA</v>
      </c>
      <c r="J53" s="14" t="str">
        <f>IF('P07'!F47&gt;"","NC",'P07'!E47)</f>
        <v>NA</v>
      </c>
      <c r="K53" s="14" t="str">
        <f>IF('P08'!F47&gt;"","NC",'P08'!E47)</f>
        <v>NA</v>
      </c>
      <c r="L53" s="14" t="str">
        <f>IF('P09'!F47&gt;"","NC",'P09'!E47)</f>
        <v>NA</v>
      </c>
      <c r="M53" s="14" t="str">
        <f>IF('P10'!F47&gt;"","NC",'P10'!E47)</f>
        <v>NA</v>
      </c>
      <c r="N53" s="14" t="str">
        <f>IF('P11'!F47&gt;"","NC",'P11'!E47)</f>
        <v>NA</v>
      </c>
      <c r="O53" s="14" t="str">
        <f>IF('P12'!F47&gt;"","NC",'P12'!E47)</f>
        <v>NA</v>
      </c>
      <c r="P53" s="14" t="str">
        <f>IF('P13'!F47&gt;"","NC",'P13'!E47)</f>
        <v>NA</v>
      </c>
      <c r="Q53" s="14" t="str">
        <f>IF('P14'!F47&gt;"","NC",'P14'!E47)</f>
        <v>NA</v>
      </c>
      <c r="R53" s="14" t="str">
        <f>IF('P15'!F47&gt;"","NC",'P15'!E47)</f>
        <v>NA</v>
      </c>
      <c r="S53" s="14" t="str">
        <f>IF('P16'!F47&gt;"","NC",'P16'!E47)</f>
        <v>NT</v>
      </c>
      <c r="T53" s="14" t="str">
        <f>IF('P17'!F47&gt;"","NC",'P17'!E47)</f>
        <v>NT</v>
      </c>
      <c r="U53" s="14" t="str">
        <f>IF('P18'!F47&gt;"","NC",'P18'!E47)</f>
        <v>NT</v>
      </c>
      <c r="V53" s="14" t="str">
        <f>IF('P19'!F47&gt;"","NC",'P19'!E47)</f>
        <v>NT</v>
      </c>
      <c r="W53" s="204" t="str">
        <f>IF('P20'!F47&gt;"","NC",'P20'!E47)</f>
        <v>NT</v>
      </c>
      <c r="X53" s="14"/>
      <c r="Y53" s="14"/>
      <c r="Z53" s="14"/>
      <c r="AA53" s="14">
        <v>44</v>
      </c>
      <c r="AB53" s="15">
        <f>COUNTIF(BaseDeCalcul!D53:Z53,"C")</f>
        <v>0</v>
      </c>
      <c r="AC53" s="15">
        <f>COUNTIF(BaseDeCalcul!D53:Z53,"NC")</f>
        <v>0</v>
      </c>
      <c r="AD53" s="15">
        <f>COUNTIF(BaseDeCalcul!D53:Z53,"NA")</f>
        <v>15</v>
      </c>
      <c r="AE53" s="16" t="str">
        <f t="shared" si="8"/>
        <v>NA</v>
      </c>
      <c r="AF53" s="15" t="str">
        <f>IF(CritereSelection!F47="x",AE53,"NT")</f>
        <v>NT</v>
      </c>
      <c r="AG53" s="15" t="str">
        <f>IF(CritereSelection!G47="x",AE53,"NT")</f>
        <v>NT</v>
      </c>
      <c r="AH53" s="15" t="str">
        <f>IF(Criteres!$H47=1,$AE53,"NT")</f>
        <v>NA</v>
      </c>
      <c r="AI53" s="15" t="str">
        <f>IF(Criteres!$H47=2,$AE53,"NT")</f>
        <v>NT</v>
      </c>
      <c r="AJ53" s="15" t="str">
        <f>IF(Criteres!$H47=3,$AE53,"NT")</f>
        <v>NT</v>
      </c>
      <c r="AK53" s="14" t="s">
        <v>339</v>
      </c>
      <c r="AL53" s="14"/>
      <c r="AM53" s="124">
        <f t="shared" si="6"/>
        <v>7</v>
      </c>
      <c r="AN53" s="124">
        <f t="shared" si="7"/>
        <v>0</v>
      </c>
      <c r="AO53" s="124">
        <f t="shared" si="9"/>
        <v>7</v>
      </c>
    </row>
    <row r="54" spans="1:41">
      <c r="A54" s="14" t="str">
        <f>Criteres!B48</f>
        <v>Liens</v>
      </c>
      <c r="B54" s="14" t="str">
        <f>Criteres!C48</f>
        <v>6.1</v>
      </c>
      <c r="C54" s="14" t="str">
        <f>Criteres!D48</f>
        <v>A</v>
      </c>
      <c r="D54" s="14" t="str">
        <f>IF('P01'!F48&gt;"","NC",'P01'!E48)</f>
        <v>NC</v>
      </c>
      <c r="E54" s="14" t="str">
        <f>IF('P02'!F48&gt;"","NC",'P02'!E48)</f>
        <v>NC</v>
      </c>
      <c r="F54" s="14" t="str">
        <f>IF('P03'!F48&gt;"","NC",'P03'!E48)</f>
        <v>NC</v>
      </c>
      <c r="G54" s="14" t="str">
        <f>IF('P04'!F48&gt;"","NC",'P04'!E48)</f>
        <v>NC</v>
      </c>
      <c r="H54" s="14" t="str">
        <f>IF('P05'!F48&gt;"","NC",'P05'!E48)</f>
        <v>NC</v>
      </c>
      <c r="I54" s="14" t="str">
        <f>IF('P06'!F48&gt;"","NC",'P06'!E48)</f>
        <v>NC</v>
      </c>
      <c r="J54" s="14" t="str">
        <f>IF('P07'!F48&gt;"","NC",'P07'!E48)</f>
        <v>NC</v>
      </c>
      <c r="K54" s="14" t="str">
        <f>IF('P08'!F48&gt;"","NC",'P08'!E48)</f>
        <v>NC</v>
      </c>
      <c r="L54" s="14" t="str">
        <f>IF('P09'!F48&gt;"","NC",'P09'!E48)</f>
        <v>NC</v>
      </c>
      <c r="M54" s="14" t="str">
        <f>IF('P10'!F48&gt;"","NC",'P10'!E48)</f>
        <v>NC</v>
      </c>
      <c r="N54" s="14" t="str">
        <f>IF('P11'!F48&gt;"","NC",'P11'!E48)</f>
        <v>NC</v>
      </c>
      <c r="O54" s="14" t="str">
        <f>IF('P12'!F48&gt;"","NC",'P12'!E48)</f>
        <v>NC</v>
      </c>
      <c r="P54" s="14" t="str">
        <f>IF('P13'!F48&gt;"","NC",'P13'!E48)</f>
        <v>NC</v>
      </c>
      <c r="Q54" s="14" t="str">
        <f>IF('P14'!F48&gt;"","NC",'P14'!E48)</f>
        <v>NC</v>
      </c>
      <c r="R54" s="14" t="str">
        <f>IF('P15'!F48&gt;"","NC",'P15'!E48)</f>
        <v>NC</v>
      </c>
      <c r="S54" s="14" t="str">
        <f>IF('P16'!F48&gt;"","NC",'P16'!E48)</f>
        <v>NT</v>
      </c>
      <c r="T54" s="14" t="str">
        <f>IF('P17'!F48&gt;"","NC",'P17'!E48)</f>
        <v>NT</v>
      </c>
      <c r="U54" s="14" t="str">
        <f>IF('P18'!F48&gt;"","NC",'P18'!E48)</f>
        <v>NT</v>
      </c>
      <c r="V54" s="14" t="str">
        <f>IF('P19'!F48&gt;"","NC",'P19'!E48)</f>
        <v>NT</v>
      </c>
      <c r="W54" s="204" t="str">
        <f>IF('P20'!F48&gt;"","NC",'P20'!E48)</f>
        <v>NT</v>
      </c>
      <c r="X54" s="14"/>
      <c r="Y54" s="14"/>
      <c r="Z54" s="14"/>
      <c r="AA54" s="14">
        <v>45</v>
      </c>
      <c r="AB54" s="15">
        <f>COUNTIF(BaseDeCalcul!D54:Z54,"C")</f>
        <v>0</v>
      </c>
      <c r="AC54" s="15">
        <f>COUNTIF(BaseDeCalcul!D54:Z54,"NC")</f>
        <v>15</v>
      </c>
      <c r="AD54" s="15">
        <f>COUNTIF(BaseDeCalcul!D54:Z54,"NA")</f>
        <v>0</v>
      </c>
      <c r="AE54" s="16" t="str">
        <f t="shared" si="8"/>
        <v>NC</v>
      </c>
      <c r="AF54" s="15" t="str">
        <f>IF(CritereSelection!F48="x",AE54,"NT")</f>
        <v>NT</v>
      </c>
      <c r="AG54" s="15" t="str">
        <f>IF(CritereSelection!G48="x",AE54,"NT")</f>
        <v>NT</v>
      </c>
      <c r="AH54" s="15" t="str">
        <f>IF(Criteres!$H48=1,$AE54,"NT")</f>
        <v>NC</v>
      </c>
      <c r="AI54" s="15" t="str">
        <f>IF(Criteres!$H48=2,$AE54,"NT")</f>
        <v>NT</v>
      </c>
      <c r="AJ54" s="15" t="str">
        <f>IF(Criteres!$H48=3,$AE54,"NT")</f>
        <v>NT</v>
      </c>
      <c r="AK54" s="14" t="s">
        <v>377</v>
      </c>
      <c r="AL54" s="14"/>
      <c r="AM54" s="124">
        <f t="shared" si="6"/>
        <v>9</v>
      </c>
      <c r="AN54" s="124">
        <f t="shared" si="7"/>
        <v>1</v>
      </c>
      <c r="AO54" s="124">
        <f t="shared" si="9"/>
        <v>10</v>
      </c>
    </row>
    <row r="55" spans="1:41" ht="16" thickBot="1">
      <c r="A55" s="14" t="str">
        <f>Criteres!B49</f>
        <v>Liens</v>
      </c>
      <c r="B55" s="14" t="str">
        <f>Criteres!C49</f>
        <v>6.2</v>
      </c>
      <c r="C55" s="14" t="str">
        <f>Criteres!D49</f>
        <v>A</v>
      </c>
      <c r="D55" s="14" t="str">
        <f>IF('P01'!F49&gt;"","NC",'P01'!E49)</f>
        <v>C</v>
      </c>
      <c r="E55" s="14" t="str">
        <f>IF('P02'!F49&gt;"","NC",'P02'!E49)</f>
        <v>C</v>
      </c>
      <c r="F55" s="14" t="str">
        <f>IF('P03'!F49&gt;"","NC",'P03'!E49)</f>
        <v>C</v>
      </c>
      <c r="G55" s="14" t="str">
        <f>IF('P04'!F49&gt;"","NC",'P04'!E49)</f>
        <v>C</v>
      </c>
      <c r="H55" s="14" t="str">
        <f>IF('P05'!F49&gt;"","NC",'P05'!E49)</f>
        <v>C</v>
      </c>
      <c r="I55" s="14" t="str">
        <f>IF('P06'!F49&gt;"","NC",'P06'!E49)</f>
        <v>C</v>
      </c>
      <c r="J55" s="14" t="str">
        <f>IF('P07'!F49&gt;"","NC",'P07'!E49)</f>
        <v>C</v>
      </c>
      <c r="K55" s="14" t="str">
        <f>IF('P08'!F49&gt;"","NC",'P08'!E49)</f>
        <v>C</v>
      </c>
      <c r="L55" s="14" t="str">
        <f>IF('P09'!F49&gt;"","NC",'P09'!E49)</f>
        <v>C</v>
      </c>
      <c r="M55" s="14" t="str">
        <f>IF('P10'!F49&gt;"","NC",'P10'!E49)</f>
        <v>C</v>
      </c>
      <c r="N55" s="14" t="str">
        <f>IF('P11'!F49&gt;"","NC",'P11'!E49)</f>
        <v>C</v>
      </c>
      <c r="O55" s="14" t="str">
        <f>IF('P12'!F49&gt;"","NC",'P12'!E49)</f>
        <v>C</v>
      </c>
      <c r="P55" s="14" t="str">
        <f>IF('P13'!F49&gt;"","NC",'P13'!E49)</f>
        <v>C</v>
      </c>
      <c r="Q55" s="14" t="str">
        <f>IF('P14'!F49&gt;"","NC",'P14'!E49)</f>
        <v>C</v>
      </c>
      <c r="R55" s="14" t="str">
        <f>IF('P15'!F49&gt;"","NC",'P15'!E49)</f>
        <v>C</v>
      </c>
      <c r="S55" s="14" t="str">
        <f>IF('P16'!F49&gt;"","NC",'P16'!E49)</f>
        <v>NT</v>
      </c>
      <c r="T55" s="14" t="str">
        <f>IF('P17'!F49&gt;"","NC",'P17'!E49)</f>
        <v>NT</v>
      </c>
      <c r="U55" s="14" t="str">
        <f>IF('P18'!F49&gt;"","NC",'P18'!E49)</f>
        <v>NT</v>
      </c>
      <c r="V55" s="14" t="str">
        <f>IF('P19'!F49&gt;"","NC",'P19'!E49)</f>
        <v>NT</v>
      </c>
      <c r="W55" s="204" t="str">
        <f>IF('P20'!F49&gt;"","NC",'P20'!E49)</f>
        <v>NT</v>
      </c>
      <c r="X55" s="14"/>
      <c r="Y55" s="14"/>
      <c r="Z55" s="14"/>
      <c r="AA55" s="14">
        <v>46</v>
      </c>
      <c r="AB55" s="15">
        <f>COUNTIF(BaseDeCalcul!D55:Z55,"C")</f>
        <v>15</v>
      </c>
      <c r="AC55" s="15">
        <f>COUNTIF(BaseDeCalcul!D55:Z55,"NC")</f>
        <v>0</v>
      </c>
      <c r="AD55" s="15">
        <f>COUNTIF(BaseDeCalcul!D55:Z55,"NA")</f>
        <v>0</v>
      </c>
      <c r="AE55" s="16" t="str">
        <f t="shared" si="8"/>
        <v>C</v>
      </c>
      <c r="AF55" s="15" t="str">
        <f>IF(CritereSelection!F49="x",AE55,"NT")</f>
        <v>NT</v>
      </c>
      <c r="AG55" s="15" t="str">
        <f>IF(CritereSelection!G49="x",AE55,"NT")</f>
        <v>NT</v>
      </c>
      <c r="AH55" s="15" t="str">
        <f>IF(Criteres!$H49=1,$AE55,"NT")</f>
        <v>C</v>
      </c>
      <c r="AI55" s="15" t="str">
        <f>IF(Criteres!$H49=2,$AE55,"NT")</f>
        <v>NT</v>
      </c>
      <c r="AJ55" s="15" t="str">
        <f>IF(Criteres!$H49=3,$AE55,"NT")</f>
        <v>NT</v>
      </c>
      <c r="AK55" s="126" t="s">
        <v>410</v>
      </c>
      <c r="AL55" s="126"/>
      <c r="AM55" s="127">
        <f t="shared" si="6"/>
        <v>3</v>
      </c>
      <c r="AN55" s="127">
        <f t="shared" si="7"/>
        <v>2</v>
      </c>
      <c r="AO55" s="127">
        <f t="shared" si="9"/>
        <v>5</v>
      </c>
    </row>
    <row r="56" spans="1:41">
      <c r="A56" s="14" t="str">
        <f>Criteres!B50</f>
        <v>Liens</v>
      </c>
      <c r="B56" s="14" t="str">
        <f>Criteres!C50</f>
        <v>6.3</v>
      </c>
      <c r="C56" s="14" t="str">
        <f>Criteres!D50</f>
        <v>AAA</v>
      </c>
      <c r="D56" s="14" t="str">
        <f>IF('P01'!F50&gt;"","NC",'P01'!E50)</f>
        <v>NT</v>
      </c>
      <c r="E56" s="14" t="str">
        <f>IF('P02'!F50&gt;"","NC",'P02'!E50)</f>
        <v>NT</v>
      </c>
      <c r="F56" s="14" t="str">
        <f>IF('P03'!F50&gt;"","NC",'P03'!E50)</f>
        <v>NT</v>
      </c>
      <c r="G56" s="14" t="str">
        <f>IF('P04'!F50&gt;"","NC",'P04'!E50)</f>
        <v>NT</v>
      </c>
      <c r="H56" s="14" t="str">
        <f>IF('P05'!F50&gt;"","NC",'P05'!E50)</f>
        <v>NT</v>
      </c>
      <c r="I56" s="14" t="str">
        <f>IF('P06'!F50&gt;"","NC",'P06'!E50)</f>
        <v>NT</v>
      </c>
      <c r="J56" s="14" t="str">
        <f>IF('P07'!F50&gt;"","NC",'P07'!E50)</f>
        <v>NT</v>
      </c>
      <c r="K56" s="14" t="str">
        <f>IF('P08'!F50&gt;"","NC",'P08'!E50)</f>
        <v>NT</v>
      </c>
      <c r="L56" s="14" t="str">
        <f>IF('P09'!F50&gt;"","NC",'P09'!E50)</f>
        <v>NT</v>
      </c>
      <c r="M56" s="14" t="str">
        <f>IF('P10'!F50&gt;"","NC",'P10'!E50)</f>
        <v>NT</v>
      </c>
      <c r="N56" s="14" t="str">
        <f>IF('P11'!F50&gt;"","NC",'P11'!E50)</f>
        <v>NT</v>
      </c>
      <c r="O56" s="14" t="str">
        <f>IF('P12'!F50&gt;"","NC",'P12'!E50)</f>
        <v>NT</v>
      </c>
      <c r="P56" s="14" t="str">
        <f>IF('P13'!F50&gt;"","NC",'P13'!E50)</f>
        <v>NT</v>
      </c>
      <c r="Q56" s="14" t="str">
        <f>IF('P14'!F50&gt;"","NC",'P14'!E50)</f>
        <v>NT</v>
      </c>
      <c r="R56" s="14" t="str">
        <f>IF('P15'!F50&gt;"","NC",'P15'!E50)</f>
        <v>NT</v>
      </c>
      <c r="S56" s="14" t="str">
        <f>IF('P16'!F50&gt;"","NC",'P16'!E50)</f>
        <v>NT</v>
      </c>
      <c r="T56" s="14" t="str">
        <f>IF('P17'!F50&gt;"","NC",'P17'!E50)</f>
        <v>NT</v>
      </c>
      <c r="U56" s="14" t="str">
        <f>IF('P18'!F50&gt;"","NC",'P18'!E50)</f>
        <v>NT</v>
      </c>
      <c r="V56" s="14" t="str">
        <f>IF('P19'!F50&gt;"","NC",'P19'!E50)</f>
        <v>NT</v>
      </c>
      <c r="W56" s="206" t="str">
        <f>IF('P20'!F50&gt;"","NC",'P20'!E50)</f>
        <v>NT</v>
      </c>
      <c r="X56" s="14"/>
      <c r="Y56" s="14"/>
      <c r="Z56" s="14"/>
      <c r="AA56" s="14">
        <v>47</v>
      </c>
      <c r="AB56" s="15">
        <f>COUNTIF(BaseDeCalcul!D56:Z56,"C")</f>
        <v>0</v>
      </c>
      <c r="AC56" s="15">
        <f>COUNTIF(BaseDeCalcul!D56:Z56,"NC")</f>
        <v>0</v>
      </c>
      <c r="AD56" s="15">
        <f>COUNTIF(BaseDeCalcul!D56:Z56,"NA")</f>
        <v>0</v>
      </c>
      <c r="AE56" s="16" t="str">
        <f t="shared" si="8"/>
        <v>NT</v>
      </c>
      <c r="AF56" s="15" t="str">
        <f>IF(CritereSelection!F50="x",AE56,"NT")</f>
        <v>NT</v>
      </c>
      <c r="AG56" s="15" t="str">
        <f>IF(CritereSelection!G50="x",AE56,"NT")</f>
        <v>NT</v>
      </c>
      <c r="AH56" s="15" t="str">
        <f>IF(Criteres!$H50=1,$AE56,"NT")</f>
        <v>NT</v>
      </c>
      <c r="AI56" s="15" t="str">
        <f>IF(Criteres!$H50=2,$AE56,"NT")</f>
        <v>NT</v>
      </c>
      <c r="AJ56" s="15" t="str">
        <f>IF(Criteres!$H50=3,$AE56,"NT")</f>
        <v>NT</v>
      </c>
      <c r="AK56" s="283" t="s">
        <v>502</v>
      </c>
      <c r="AL56" s="283"/>
      <c r="AM56" s="283"/>
      <c r="AN56" s="283"/>
      <c r="AO56" s="283"/>
    </row>
    <row r="57" spans="1:41">
      <c r="A57" s="14" t="str">
        <f>Criteres!B51</f>
        <v>Script</v>
      </c>
      <c r="B57" s="14" t="str">
        <f>Criteres!C51</f>
        <v>7.1</v>
      </c>
      <c r="C57" s="14" t="str">
        <f>Criteres!D51</f>
        <v>A</v>
      </c>
      <c r="D57" s="14" t="str">
        <f>IF('P01'!F51&gt;"","NC",'P01'!E51)</f>
        <v>NC</v>
      </c>
      <c r="E57" s="14" t="str">
        <f>IF('P02'!F51&gt;"","NC",'P02'!E51)</f>
        <v>NC</v>
      </c>
      <c r="F57" s="14" t="str">
        <f>IF('P03'!F51&gt;"","NC",'P03'!E51)</f>
        <v>NC</v>
      </c>
      <c r="G57" s="14" t="str">
        <f>IF('P04'!F51&gt;"","NC",'P04'!E51)</f>
        <v>NC</v>
      </c>
      <c r="H57" s="14" t="str">
        <f>IF('P05'!F51&gt;"","NC",'P05'!E51)</f>
        <v>NC</v>
      </c>
      <c r="I57" s="14" t="str">
        <f>IF('P06'!F51&gt;"","NC",'P06'!E51)</f>
        <v>NC</v>
      </c>
      <c r="J57" s="14" t="str">
        <f>IF('P07'!F51&gt;"","NC",'P07'!E51)</f>
        <v>NC</v>
      </c>
      <c r="K57" s="14" t="str">
        <f>IF('P08'!F51&gt;"","NC",'P08'!E51)</f>
        <v>NC</v>
      </c>
      <c r="L57" s="14" t="str">
        <f>IF('P09'!F51&gt;"","NC",'P09'!E51)</f>
        <v>NC</v>
      </c>
      <c r="M57" s="14" t="str">
        <f>IF('P10'!F51&gt;"","NC",'P10'!E51)</f>
        <v>NC</v>
      </c>
      <c r="N57" s="14" t="str">
        <f>IF('P11'!F51&gt;"","NC",'P11'!E51)</f>
        <v>NC</v>
      </c>
      <c r="O57" s="14" t="str">
        <f>IF('P12'!F51&gt;"","NC",'P12'!E51)</f>
        <v>NC</v>
      </c>
      <c r="P57" s="14" t="str">
        <f>IF('P13'!F51&gt;"","NC",'P13'!E51)</f>
        <v>NC</v>
      </c>
      <c r="Q57" s="14" t="str">
        <f>IF('P14'!F51&gt;"","NC",'P14'!E51)</f>
        <v>NC</v>
      </c>
      <c r="R57" s="14" t="str">
        <f>IF('P15'!F51&gt;"","NC",'P15'!E51)</f>
        <v>NC</v>
      </c>
      <c r="S57" s="14" t="str">
        <f>IF('P16'!F51&gt;"","NC",'P16'!E51)</f>
        <v>NT</v>
      </c>
      <c r="T57" s="14" t="str">
        <f>IF('P17'!F51&gt;"","NC",'P17'!E51)</f>
        <v>NT</v>
      </c>
      <c r="U57" s="14" t="str">
        <f>IF('P18'!F51&gt;"","NC",'P18'!E51)</f>
        <v>NT</v>
      </c>
      <c r="V57" s="14" t="str">
        <f>IF('P19'!F51&gt;"","NC",'P19'!E51)</f>
        <v>NT</v>
      </c>
      <c r="W57" s="205" t="str">
        <f>IF('P20'!F51&gt;"","NC",'P20'!E51)</f>
        <v>NT</v>
      </c>
      <c r="X57" s="14"/>
      <c r="Y57" s="14"/>
      <c r="Z57" s="14"/>
      <c r="AA57" s="14">
        <v>48</v>
      </c>
      <c r="AB57" s="15">
        <f>COUNTIF(BaseDeCalcul!D57:Z57,"C")</f>
        <v>0</v>
      </c>
      <c r="AC57" s="15">
        <f>COUNTIF(BaseDeCalcul!D57:Z57,"NC")</f>
        <v>15</v>
      </c>
      <c r="AD57" s="15">
        <f>COUNTIF(BaseDeCalcul!D57:Z57,"NA")</f>
        <v>0</v>
      </c>
      <c r="AE57" s="16" t="str">
        <f t="shared" si="8"/>
        <v>NC</v>
      </c>
      <c r="AF57" s="15" t="str">
        <f>IF(CritereSelection!F51="x",AE57,"NT")</f>
        <v>NT</v>
      </c>
      <c r="AG57" s="15" t="str">
        <f>IF(CritereSelection!G51="x",AE57,"NT")</f>
        <v>NT</v>
      </c>
      <c r="AH57" s="15" t="str">
        <f>IF(Criteres!$H51=1,$AE57,"NT")</f>
        <v>NC</v>
      </c>
      <c r="AI57" s="15" t="str">
        <f>IF(Criteres!$H51=2,$AE57,"NT")</f>
        <v>NT</v>
      </c>
      <c r="AJ57" s="15" t="str">
        <f>IF(Criteres!$H51=3,$AE57,"NT")</f>
        <v>NT</v>
      </c>
      <c r="AK57" s="278" t="s">
        <v>102</v>
      </c>
      <c r="AL57" s="278"/>
      <c r="AM57" s="123" t="s">
        <v>78</v>
      </c>
      <c r="AN57" s="123" t="s">
        <v>79</v>
      </c>
      <c r="AO57" s="122" t="s">
        <v>501</v>
      </c>
    </row>
    <row r="58" spans="1:41">
      <c r="A58" s="14" t="str">
        <f>Criteres!B52</f>
        <v>Script</v>
      </c>
      <c r="B58" s="14" t="str">
        <f>Criteres!C52</f>
        <v>7.2</v>
      </c>
      <c r="C58" s="14" t="str">
        <f>Criteres!D52</f>
        <v>A</v>
      </c>
      <c r="D58" s="14" t="str">
        <f>IF('P01'!F52&gt;"","NC",'P01'!E52)</f>
        <v>NA</v>
      </c>
      <c r="E58" s="14" t="str">
        <f>IF('P02'!F52&gt;"","NC",'P02'!E52)</f>
        <v>NA</v>
      </c>
      <c r="F58" s="14" t="str">
        <f>IF('P03'!F52&gt;"","NC",'P03'!E52)</f>
        <v>NA</v>
      </c>
      <c r="G58" s="14" t="str">
        <f>IF('P04'!F52&gt;"","NC",'P04'!E52)</f>
        <v>NA</v>
      </c>
      <c r="H58" s="14" t="str">
        <f>IF('P05'!F52&gt;"","NC",'P05'!E52)</f>
        <v>NA</v>
      </c>
      <c r="I58" s="14" t="str">
        <f>IF('P06'!F52&gt;"","NC",'P06'!E52)</f>
        <v>NA</v>
      </c>
      <c r="J58" s="14" t="str">
        <f>IF('P07'!F52&gt;"","NC",'P07'!E52)</f>
        <v>NA</v>
      </c>
      <c r="K58" s="14" t="str">
        <f>IF('P08'!F52&gt;"","NC",'P08'!E52)</f>
        <v>NA</v>
      </c>
      <c r="L58" s="14" t="str">
        <f>IF('P09'!F52&gt;"","NC",'P09'!E52)</f>
        <v>NA</v>
      </c>
      <c r="M58" s="14" t="str">
        <f>IF('P10'!F52&gt;"","NC",'P10'!E52)</f>
        <v>NA</v>
      </c>
      <c r="N58" s="14" t="str">
        <f>IF('P11'!F52&gt;"","NC",'P11'!E52)</f>
        <v>NA</v>
      </c>
      <c r="O58" s="14" t="str">
        <f>IF('P12'!F52&gt;"","NC",'P12'!E52)</f>
        <v>NA</v>
      </c>
      <c r="P58" s="14" t="str">
        <f>IF('P13'!F52&gt;"","NC",'P13'!E52)</f>
        <v>NA</v>
      </c>
      <c r="Q58" s="14" t="str">
        <f>IF('P14'!F52&gt;"","NC",'P14'!E52)</f>
        <v>NA</v>
      </c>
      <c r="R58" s="14" t="str">
        <f>IF('P15'!F52&gt;"","NC",'P15'!E52)</f>
        <v>NA</v>
      </c>
      <c r="S58" s="14" t="str">
        <f>IF('P16'!F52&gt;"","NC",'P16'!E52)</f>
        <v>NT</v>
      </c>
      <c r="T58" s="14" t="str">
        <f>IF('P17'!F52&gt;"","NC",'P17'!E52)</f>
        <v>NT</v>
      </c>
      <c r="U58" s="14" t="str">
        <f>IF('P18'!F52&gt;"","NC",'P18'!E52)</f>
        <v>NT</v>
      </c>
      <c r="V58" s="14" t="str">
        <f>IF('P19'!F52&gt;"","NC",'P19'!E52)</f>
        <v>NT</v>
      </c>
      <c r="W58" s="204" t="str">
        <f>IF('P20'!F52&gt;"","NC",'P20'!E52)</f>
        <v>NT</v>
      </c>
      <c r="X58" s="14"/>
      <c r="Y58" s="14"/>
      <c r="Z58" s="14"/>
      <c r="AA58" s="14">
        <v>49</v>
      </c>
      <c r="AB58" s="15">
        <f>COUNTIF(BaseDeCalcul!D58:Z58,"C")</f>
        <v>0</v>
      </c>
      <c r="AC58" s="15">
        <f>COUNTIF(BaseDeCalcul!D58:Z58,"NC")</f>
        <v>0</v>
      </c>
      <c r="AD58" s="15">
        <f>COUNTIF(BaseDeCalcul!D58:Z58,"NA")</f>
        <v>15</v>
      </c>
      <c r="AE58" s="16" t="str">
        <f t="shared" si="8"/>
        <v>NA</v>
      </c>
      <c r="AF58" s="15" t="str">
        <f>IF(CritereSelection!F52="x",AE58,"NT")</f>
        <v>NT</v>
      </c>
      <c r="AG58" s="15" t="str">
        <f>IF(CritereSelection!G52="x",AE58,"NT")</f>
        <v>NT</v>
      </c>
      <c r="AH58" s="15" t="str">
        <f>IF(Criteres!$H52=1,$AE58,"NT")</f>
        <v>NA</v>
      </c>
      <c r="AI58" s="15" t="str">
        <f>IF(Criteres!$H52=2,$AE58,"NT")</f>
        <v>NT</v>
      </c>
      <c r="AJ58" s="15" t="str">
        <f>IF(Criteres!$H52=3,$AE58,"NT")</f>
        <v>NT</v>
      </c>
      <c r="AK58" s="14" t="s">
        <v>107</v>
      </c>
      <c r="AL58" s="14"/>
      <c r="AM58" s="125">
        <f>IF(AO43&gt;0,AM43/AO43,0)</f>
        <v>0.5</v>
      </c>
      <c r="AN58" s="125">
        <f>IF(AO43&gt;0,AN43/AO43,0)</f>
        <v>0.5</v>
      </c>
      <c r="AO58" s="125">
        <v>1</v>
      </c>
    </row>
    <row r="59" spans="1:41">
      <c r="A59" s="14" t="str">
        <f>Criteres!B53</f>
        <v>Script</v>
      </c>
      <c r="B59" s="14" t="str">
        <f>Criteres!C53</f>
        <v>7.3</v>
      </c>
      <c r="C59" s="14" t="str">
        <f>Criteres!D53</f>
        <v>A</v>
      </c>
      <c r="D59" s="14" t="str">
        <f>IF('P01'!F53&gt;"","NC",'P01'!E53)</f>
        <v>C</v>
      </c>
      <c r="E59" s="14" t="str">
        <f>IF('P02'!F53&gt;"","NC",'P02'!E53)</f>
        <v>NA</v>
      </c>
      <c r="F59" s="14" t="str">
        <f>IF('P03'!F53&gt;"","NC",'P03'!E53)</f>
        <v>NA</v>
      </c>
      <c r="G59" s="14" t="str">
        <f>IF('P04'!F53&gt;"","NC",'P04'!E53)</f>
        <v>NA</v>
      </c>
      <c r="H59" s="14" t="str">
        <f>IF('P05'!F53&gt;"","NC",'P05'!E53)</f>
        <v>C</v>
      </c>
      <c r="I59" s="14" t="str">
        <f>IF('P06'!F53&gt;"","NC",'P06'!E53)</f>
        <v>C</v>
      </c>
      <c r="J59" s="14" t="str">
        <f>IF('P07'!F53&gt;"","NC",'P07'!E53)</f>
        <v>C</v>
      </c>
      <c r="K59" s="14" t="str">
        <f>IF('P08'!F53&gt;"","NC",'P08'!E53)</f>
        <v>C</v>
      </c>
      <c r="L59" s="14" t="str">
        <f>IF('P09'!F53&gt;"","NC",'P09'!E53)</f>
        <v>NA</v>
      </c>
      <c r="M59" s="14" t="str">
        <f>IF('P10'!F53&gt;"","NC",'P10'!E53)</f>
        <v>NA</v>
      </c>
      <c r="N59" s="14" t="str">
        <f>IF('P11'!F53&gt;"","NC",'P11'!E53)</f>
        <v>C</v>
      </c>
      <c r="O59" s="14" t="str">
        <f>IF('P12'!F53&gt;"","NC",'P12'!E53)</f>
        <v>NA</v>
      </c>
      <c r="P59" s="14" t="str">
        <f>IF('P13'!F53&gt;"","NC",'P13'!E53)</f>
        <v>NA</v>
      </c>
      <c r="Q59" s="14" t="str">
        <f>IF('P14'!F53&gt;"","NC",'P14'!E53)</f>
        <v>NA</v>
      </c>
      <c r="R59" s="14" t="str">
        <f>IF('P15'!F53&gt;"","NC",'P15'!E53)</f>
        <v>C</v>
      </c>
      <c r="S59" s="14" t="str">
        <f>IF('P16'!F53&gt;"","NC",'P16'!E53)</f>
        <v>NT</v>
      </c>
      <c r="T59" s="14" t="str">
        <f>IF('P17'!F53&gt;"","NC",'P17'!E53)</f>
        <v>NT</v>
      </c>
      <c r="U59" s="14" t="str">
        <f>IF('P18'!F53&gt;"","NC",'P18'!E53)</f>
        <v>NT</v>
      </c>
      <c r="V59" s="14" t="str">
        <f>IF('P19'!F53&gt;"","NC",'P19'!E53)</f>
        <v>NT</v>
      </c>
      <c r="W59" s="205" t="str">
        <f>IF('P20'!F53&gt;"","NC",'P20'!E53)</f>
        <v>NT</v>
      </c>
      <c r="X59" s="14"/>
      <c r="Y59" s="14"/>
      <c r="Z59" s="14"/>
      <c r="AA59" s="14">
        <v>50</v>
      </c>
      <c r="AB59" s="15">
        <f>COUNTIF(BaseDeCalcul!D59:Z59,"C")</f>
        <v>7</v>
      </c>
      <c r="AC59" s="15">
        <f>COUNTIF(BaseDeCalcul!D59:Z59,"NC")</f>
        <v>0</v>
      </c>
      <c r="AD59" s="15">
        <f>COUNTIF(BaseDeCalcul!D59:Z59,"NA")</f>
        <v>8</v>
      </c>
      <c r="AE59" s="16" t="str">
        <f t="shared" si="8"/>
        <v>C</v>
      </c>
      <c r="AF59" s="15" t="str">
        <f>IF(CritereSelection!F53="x",AE59,"NT")</f>
        <v>NT</v>
      </c>
      <c r="AG59" s="15" t="str">
        <f>IF(CritereSelection!G53="x",AE59,"NT")</f>
        <v>NT</v>
      </c>
      <c r="AH59" s="15" t="str">
        <f>IF(Criteres!$H53=1,$AE59,"NT")</f>
        <v>C</v>
      </c>
      <c r="AI59" s="15" t="str">
        <f>IF(Criteres!$H53=2,$AE59,"NT")</f>
        <v>NT</v>
      </c>
      <c r="AJ59" s="15" t="str">
        <f>IF(Criteres!$H53=3,$AE59,"NT")</f>
        <v>NT</v>
      </c>
      <c r="AK59" s="14" t="s">
        <v>140</v>
      </c>
      <c r="AL59" s="14"/>
      <c r="AM59" s="125">
        <f t="shared" ref="AM59:AM70" si="10">IF(AO44&gt;0,AM44/AO44,0)</f>
        <v>1</v>
      </c>
      <c r="AN59" s="125">
        <f t="shared" ref="AN59:AN70" si="11">IF(AO44&gt;0,AN44/AO44,0)</f>
        <v>0</v>
      </c>
      <c r="AO59" s="125">
        <v>1</v>
      </c>
    </row>
    <row r="60" spans="1:41">
      <c r="A60" s="14" t="str">
        <f>Criteres!B54</f>
        <v>Script</v>
      </c>
      <c r="B60" s="14" t="str">
        <f>Criteres!C54</f>
        <v>7.4</v>
      </c>
      <c r="C60" s="14" t="str">
        <f>Criteres!D54</f>
        <v>A</v>
      </c>
      <c r="D60" s="14" t="str">
        <f>IF('P01'!F54&gt;"","NC",'P01'!E54)</f>
        <v>C</v>
      </c>
      <c r="E60" s="14" t="str">
        <f>IF('P02'!F54&gt;"","NC",'P02'!E54)</f>
        <v>NA</v>
      </c>
      <c r="F60" s="14" t="str">
        <f>IF('P03'!F54&gt;"","NC",'P03'!E54)</f>
        <v>NA</v>
      </c>
      <c r="G60" s="14" t="str">
        <f>IF('P04'!F54&gt;"","NC",'P04'!E54)</f>
        <v>NA</v>
      </c>
      <c r="H60" s="14" t="str">
        <f>IF('P05'!F54&gt;"","NC",'P05'!E54)</f>
        <v>NA</v>
      </c>
      <c r="I60" s="14" t="str">
        <f>IF('P06'!F54&gt;"","NC",'P06'!E54)</f>
        <v>NA</v>
      </c>
      <c r="J60" s="14" t="str">
        <f>IF('P07'!F54&gt;"","NC",'P07'!E54)</f>
        <v>NA</v>
      </c>
      <c r="K60" s="14" t="str">
        <f>IF('P08'!F54&gt;"","NC",'P08'!E54)</f>
        <v>NA</v>
      </c>
      <c r="L60" s="14" t="str">
        <f>IF('P09'!F54&gt;"","NC",'P09'!E54)</f>
        <v>NA</v>
      </c>
      <c r="M60" s="14" t="str">
        <f>IF('P10'!F54&gt;"","NC",'P10'!E54)</f>
        <v>NA</v>
      </c>
      <c r="N60" s="14" t="str">
        <f>IF('P11'!F54&gt;"","NC",'P11'!E54)</f>
        <v>NA</v>
      </c>
      <c r="O60" s="14" t="str">
        <f>IF('P12'!F54&gt;"","NC",'P12'!E54)</f>
        <v>NA</v>
      </c>
      <c r="P60" s="14" t="str">
        <f>IF('P13'!F54&gt;"","NC",'P13'!E54)</f>
        <v>NA</v>
      </c>
      <c r="Q60" s="14" t="str">
        <f>IF('P14'!F54&gt;"","NC",'P14'!E54)</f>
        <v>NA</v>
      </c>
      <c r="R60" s="14" t="str">
        <f>IF('P15'!F54&gt;"","NC",'P15'!E54)</f>
        <v>NA</v>
      </c>
      <c r="S60" s="14" t="str">
        <f>IF('P16'!F54&gt;"","NC",'P16'!E54)</f>
        <v>NT</v>
      </c>
      <c r="T60" s="14" t="str">
        <f>IF('P17'!F54&gt;"","NC",'P17'!E54)</f>
        <v>NT</v>
      </c>
      <c r="U60" s="14" t="str">
        <f>IF('P18'!F54&gt;"","NC",'P18'!E54)</f>
        <v>NT</v>
      </c>
      <c r="V60" s="14" t="str">
        <f>IF('P19'!F54&gt;"","NC",'P19'!E54)</f>
        <v>NT</v>
      </c>
      <c r="W60" s="204" t="str">
        <f>IF('P20'!F54&gt;"","NC",'P20'!E54)</f>
        <v>NT</v>
      </c>
      <c r="X60" s="14"/>
      <c r="Y60" s="14"/>
      <c r="Z60" s="14"/>
      <c r="AA60" s="14">
        <v>51</v>
      </c>
      <c r="AB60" s="15">
        <f>COUNTIF(BaseDeCalcul!D60:Z60,"C")</f>
        <v>1</v>
      </c>
      <c r="AC60" s="15">
        <f>COUNTIF(BaseDeCalcul!D60:Z60,"NC")</f>
        <v>0</v>
      </c>
      <c r="AD60" s="15">
        <f>COUNTIF(BaseDeCalcul!D60:Z60,"NA")</f>
        <v>14</v>
      </c>
      <c r="AE60" s="16" t="str">
        <f t="shared" si="8"/>
        <v>C</v>
      </c>
      <c r="AF60" s="15" t="str">
        <f>IF(CritereSelection!F54="x",AE60,"NT")</f>
        <v>NT</v>
      </c>
      <c r="AG60" s="15" t="str">
        <f>IF(CritereSelection!G54="x",AE60,"NT")</f>
        <v>NT</v>
      </c>
      <c r="AH60" s="15" t="str">
        <f>IF(Criteres!$H54=1,$AE60,"NT")</f>
        <v>C</v>
      </c>
      <c r="AI60" s="15" t="str">
        <f>IF(Criteres!$H54=2,$AE60,"NT")</f>
        <v>NT</v>
      </c>
      <c r="AJ60" s="15" t="str">
        <f>IF(Criteres!$H54=3,$AE60,"NT")</f>
        <v>NT</v>
      </c>
      <c r="AK60" s="14" t="s">
        <v>145</v>
      </c>
      <c r="AL60" s="14"/>
      <c r="AM60" s="125">
        <f t="shared" si="10"/>
        <v>0.66666666666666663</v>
      </c>
      <c r="AN60" s="125">
        <f t="shared" si="11"/>
        <v>0.33333333333333331</v>
      </c>
      <c r="AO60" s="125">
        <v>1</v>
      </c>
    </row>
    <row r="61" spans="1:41">
      <c r="A61" s="14" t="str">
        <f>Criteres!B55</f>
        <v>Script</v>
      </c>
      <c r="B61" s="14" t="str">
        <f>Criteres!C55</f>
        <v>7.5</v>
      </c>
      <c r="C61" s="14" t="str">
        <f>Criteres!D55</f>
        <v>AA</v>
      </c>
      <c r="D61" s="14" t="str">
        <f>IF('P01'!F55&gt;"","NC",'P01'!E55)</f>
        <v>NA</v>
      </c>
      <c r="E61" s="14" t="str">
        <f>IF('P02'!F55&gt;"","NC",'P02'!E55)</f>
        <v>NC</v>
      </c>
      <c r="F61" s="14" t="str">
        <f>IF('P03'!F55&gt;"","NC",'P03'!E55)</f>
        <v>NA</v>
      </c>
      <c r="G61" s="14" t="str">
        <f>IF('P04'!F55&gt;"","NC",'P04'!E55)</f>
        <v>NA</v>
      </c>
      <c r="H61" s="14" t="str">
        <f>IF('P05'!F55&gt;"","NC",'P05'!E55)</f>
        <v>NA</v>
      </c>
      <c r="I61" s="14" t="str">
        <f>IF('P06'!F55&gt;"","NC",'P06'!E55)</f>
        <v>NA</v>
      </c>
      <c r="J61" s="14" t="str">
        <f>IF('P07'!F55&gt;"","NC",'P07'!E55)</f>
        <v>NA</v>
      </c>
      <c r="K61" s="14" t="str">
        <f>IF('P08'!F55&gt;"","NC",'P08'!E55)</f>
        <v>NA</v>
      </c>
      <c r="L61" s="14" t="str">
        <f>IF('P09'!F55&gt;"","NC",'P09'!E55)</f>
        <v>NA</v>
      </c>
      <c r="M61" s="14" t="str">
        <f>IF('P10'!F55&gt;"","NC",'P10'!E55)</f>
        <v>NA</v>
      </c>
      <c r="N61" s="14" t="str">
        <f>IF('P11'!F55&gt;"","NC",'P11'!E55)</f>
        <v>NA</v>
      </c>
      <c r="O61" s="14" t="str">
        <f>IF('P12'!F55&gt;"","NC",'P12'!E55)</f>
        <v>NA</v>
      </c>
      <c r="P61" s="14" t="str">
        <f>IF('P13'!F55&gt;"","NC",'P13'!E55)</f>
        <v>NA</v>
      </c>
      <c r="Q61" s="14" t="str">
        <f>IF('P14'!F55&gt;"","NC",'P14'!E55)</f>
        <v>NA</v>
      </c>
      <c r="R61" s="14" t="str">
        <f>IF('P15'!F55&gt;"","NC",'P15'!E55)</f>
        <v>NA</v>
      </c>
      <c r="S61" s="14" t="str">
        <f>IF('P16'!F55&gt;"","NC",'P16'!E55)</f>
        <v>NT</v>
      </c>
      <c r="T61" s="14" t="str">
        <f>IF('P17'!F55&gt;"","NC",'P17'!E55)</f>
        <v>NT</v>
      </c>
      <c r="U61" s="14" t="str">
        <f>IF('P18'!F55&gt;"","NC",'P18'!E55)</f>
        <v>NT</v>
      </c>
      <c r="V61" s="14" t="str">
        <f>IF('P19'!F55&gt;"","NC",'P19'!E55)</f>
        <v>NT</v>
      </c>
      <c r="W61" s="205" t="str">
        <f>IF('P20'!F55&gt;"","NC",'P20'!E55)</f>
        <v>NT</v>
      </c>
      <c r="X61" s="14"/>
      <c r="Y61" s="14"/>
      <c r="Z61" s="14"/>
      <c r="AA61" s="14">
        <v>52</v>
      </c>
      <c r="AB61" s="15">
        <f>COUNTIF(BaseDeCalcul!D61:Z61,"C")</f>
        <v>0</v>
      </c>
      <c r="AC61" s="15">
        <f>COUNTIF(BaseDeCalcul!D61:Z61,"NC")</f>
        <v>1</v>
      </c>
      <c r="AD61" s="15">
        <f>COUNTIF(BaseDeCalcul!D61:Z61,"NA")</f>
        <v>14</v>
      </c>
      <c r="AE61" s="16" t="str">
        <f t="shared" si="8"/>
        <v>NC</v>
      </c>
      <c r="AF61" s="15" t="str">
        <f>IF(CritereSelection!F55="x",AE61,"NT")</f>
        <v>NT</v>
      </c>
      <c r="AG61" s="15" t="str">
        <f>IF(CritereSelection!G55="x",AE61,"NT")</f>
        <v>NT</v>
      </c>
      <c r="AH61" s="15" t="str">
        <f>IF(Criteres!$H55=1,$AE61,"NT")</f>
        <v>NC</v>
      </c>
      <c r="AI61" s="15" t="str">
        <f>IF(Criteres!$H55=2,$AE61,"NT")</f>
        <v>NT</v>
      </c>
      <c r="AJ61" s="15" t="str">
        <f>IF(Criteres!$H55=3,$AE61,"NT")</f>
        <v>NT</v>
      </c>
      <c r="AK61" s="14" t="s">
        <v>157</v>
      </c>
      <c r="AL61" s="14"/>
      <c r="AM61" s="125">
        <f t="shared" si="10"/>
        <v>0.88888888888888884</v>
      </c>
      <c r="AN61" s="125">
        <f t="shared" si="11"/>
        <v>0.1111111111111111</v>
      </c>
      <c r="AO61" s="125">
        <v>1</v>
      </c>
    </row>
    <row r="62" spans="1:41">
      <c r="A62" s="14" t="str">
        <f>Criteres!B56</f>
        <v>Script</v>
      </c>
      <c r="B62" s="14" t="str">
        <f>Criteres!C56</f>
        <v>7.6</v>
      </c>
      <c r="C62" s="14" t="str">
        <f>Criteres!D56</f>
        <v>AAA</v>
      </c>
      <c r="D62" s="14" t="str">
        <f>IF('P01'!F56&gt;"","NC",'P01'!E56)</f>
        <v>NT</v>
      </c>
      <c r="E62" s="14" t="str">
        <f>IF('P02'!F56&gt;"","NC",'P02'!E56)</f>
        <v>NT</v>
      </c>
      <c r="F62" s="14" t="str">
        <f>IF('P03'!F56&gt;"","NC",'P03'!E56)</f>
        <v>NT</v>
      </c>
      <c r="G62" s="14" t="str">
        <f>IF('P04'!F56&gt;"","NC",'P04'!E56)</f>
        <v>NT</v>
      </c>
      <c r="H62" s="14" t="str">
        <f>IF('P05'!F56&gt;"","NC",'P05'!E56)</f>
        <v>NT</v>
      </c>
      <c r="I62" s="14" t="str">
        <f>IF('P06'!F56&gt;"","NC",'P06'!E56)</f>
        <v>NT</v>
      </c>
      <c r="J62" s="14" t="str">
        <f>IF('P07'!F56&gt;"","NC",'P07'!E56)</f>
        <v>NT</v>
      </c>
      <c r="K62" s="14" t="str">
        <f>IF('P08'!F56&gt;"","NC",'P08'!E56)</f>
        <v>NT</v>
      </c>
      <c r="L62" s="14" t="str">
        <f>IF('P09'!F56&gt;"","NC",'P09'!E56)</f>
        <v>NT</v>
      </c>
      <c r="M62" s="14" t="str">
        <f>IF('P10'!F56&gt;"","NC",'P10'!E56)</f>
        <v>NT</v>
      </c>
      <c r="N62" s="14" t="str">
        <f>IF('P11'!F56&gt;"","NC",'P11'!E56)</f>
        <v>NT</v>
      </c>
      <c r="O62" s="14" t="str">
        <f>IF('P12'!F56&gt;"","NC",'P12'!E56)</f>
        <v>NT</v>
      </c>
      <c r="P62" s="14" t="str">
        <f>IF('P13'!F56&gt;"","NC",'P13'!E56)</f>
        <v>NT</v>
      </c>
      <c r="Q62" s="14" t="str">
        <f>IF('P14'!F56&gt;"","NC",'P14'!E56)</f>
        <v>NT</v>
      </c>
      <c r="R62" s="14" t="str">
        <f>IF('P15'!F56&gt;"","NC",'P15'!E56)</f>
        <v>NT</v>
      </c>
      <c r="S62" s="14" t="str">
        <f>IF('P16'!F56&gt;"","NC",'P16'!E56)</f>
        <v>NT</v>
      </c>
      <c r="T62" s="14" t="str">
        <f>IF('P17'!F56&gt;"","NC",'P17'!E56)</f>
        <v>NT</v>
      </c>
      <c r="U62" s="14" t="str">
        <f>IF('P18'!F56&gt;"","NC",'P18'!E56)</f>
        <v>NT</v>
      </c>
      <c r="V62" s="14" t="str">
        <f>IF('P19'!F56&gt;"","NC",'P19'!E56)</f>
        <v>NT</v>
      </c>
      <c r="W62" s="206" t="str">
        <f>IF('P20'!F56&gt;"","NC",'P20'!E56)</f>
        <v>NT</v>
      </c>
      <c r="X62" s="14"/>
      <c r="Y62" s="14"/>
      <c r="Z62" s="14"/>
      <c r="AA62" s="14">
        <v>53</v>
      </c>
      <c r="AB62" s="15">
        <f>COUNTIF(BaseDeCalcul!D62:Z62,"C")</f>
        <v>0</v>
      </c>
      <c r="AC62" s="15">
        <f>COUNTIF(BaseDeCalcul!D62:Z62,"NC")</f>
        <v>0</v>
      </c>
      <c r="AD62" s="15">
        <f>COUNTIF(BaseDeCalcul!D62:Z62,"NA")</f>
        <v>0</v>
      </c>
      <c r="AE62" s="16" t="str">
        <f t="shared" si="8"/>
        <v>NT</v>
      </c>
      <c r="AF62" s="15" t="str">
        <f>IF(CritereSelection!F56="x",AE62,"NT")</f>
        <v>NT</v>
      </c>
      <c r="AG62" s="15" t="str">
        <f>IF(CritereSelection!G56="x",AE62,"NT")</f>
        <v>NT</v>
      </c>
      <c r="AH62" s="15" t="str">
        <f>IF(Criteres!$H56=1,$AE62,"NT")</f>
        <v>NT</v>
      </c>
      <c r="AI62" s="15" t="str">
        <f>IF(Criteres!$H56=2,$AE62,"NT")</f>
        <v>NT</v>
      </c>
      <c r="AJ62" s="15" t="str">
        <f>IF(Criteres!$H56=3,$AE62,"NT")</f>
        <v>NT</v>
      </c>
      <c r="AK62" s="14" t="s">
        <v>209</v>
      </c>
      <c r="AL62" s="14"/>
      <c r="AM62" s="125">
        <f t="shared" si="10"/>
        <v>0</v>
      </c>
      <c r="AN62" s="125">
        <f t="shared" si="11"/>
        <v>0</v>
      </c>
      <c r="AO62" s="125">
        <v>1</v>
      </c>
    </row>
    <row r="63" spans="1:41">
      <c r="A63" s="14" t="str">
        <f>Criteres!B57</f>
        <v>Éléments obligatoires</v>
      </c>
      <c r="B63" s="14" t="str">
        <f>Criteres!C57</f>
        <v>8.1</v>
      </c>
      <c r="C63" s="14" t="str">
        <f>Criteres!D57</f>
        <v>A</v>
      </c>
      <c r="D63" s="14" t="str">
        <f>IF('P01'!F57&gt;"","NC",'P01'!E57)</f>
        <v>C</v>
      </c>
      <c r="E63" s="14" t="str">
        <f>IF('P02'!F57&gt;"","NC",'P02'!E57)</f>
        <v>C</v>
      </c>
      <c r="F63" s="14" t="str">
        <f>IF('P03'!F57&gt;"","NC",'P03'!E57)</f>
        <v>C</v>
      </c>
      <c r="G63" s="14" t="str">
        <f>IF('P04'!F57&gt;"","NC",'P04'!E57)</f>
        <v>C</v>
      </c>
      <c r="H63" s="14" t="str">
        <f>IF('P05'!F57&gt;"","NC",'P05'!E57)</f>
        <v>C</v>
      </c>
      <c r="I63" s="14" t="str">
        <f>IF('P06'!F57&gt;"","NC",'P06'!E57)</f>
        <v>C</v>
      </c>
      <c r="J63" s="14" t="str">
        <f>IF('P07'!F57&gt;"","NC",'P07'!E57)</f>
        <v>C</v>
      </c>
      <c r="K63" s="14" t="str">
        <f>IF('P08'!F57&gt;"","NC",'P08'!E57)</f>
        <v>C</v>
      </c>
      <c r="L63" s="14" t="str">
        <f>IF('P09'!F57&gt;"","NC",'P09'!E57)</f>
        <v>C</v>
      </c>
      <c r="M63" s="14" t="str">
        <f>IF('P10'!F57&gt;"","NC",'P10'!E57)</f>
        <v>C</v>
      </c>
      <c r="N63" s="14" t="str">
        <f>IF('P11'!F57&gt;"","NC",'P11'!E57)</f>
        <v>C</v>
      </c>
      <c r="O63" s="14" t="str">
        <f>IF('P12'!F57&gt;"","NC",'P12'!E57)</f>
        <v>C</v>
      </c>
      <c r="P63" s="14" t="str">
        <f>IF('P13'!F57&gt;"","NC",'P13'!E57)</f>
        <v>C</v>
      </c>
      <c r="Q63" s="14" t="str">
        <f>IF('P14'!F57&gt;"","NC",'P14'!E57)</f>
        <v>C</v>
      </c>
      <c r="R63" s="14" t="str">
        <f>IF('P15'!F57&gt;"","NC",'P15'!E57)</f>
        <v>C</v>
      </c>
      <c r="S63" s="14" t="str">
        <f>IF('P16'!F57&gt;"","NC",'P16'!E57)</f>
        <v>NT</v>
      </c>
      <c r="T63" s="14" t="str">
        <f>IF('P17'!F57&gt;"","NC",'P17'!E57)</f>
        <v>NT</v>
      </c>
      <c r="U63" s="14" t="str">
        <f>IF('P18'!F57&gt;"","NC",'P18'!E57)</f>
        <v>NT</v>
      </c>
      <c r="V63" s="14" t="str">
        <f>IF('P19'!F57&gt;"","NC",'P19'!E57)</f>
        <v>NT</v>
      </c>
      <c r="W63" s="207" t="str">
        <f>IF('P20'!F57&gt;"","NC",'P20'!E57)</f>
        <v>NT</v>
      </c>
      <c r="X63" s="14"/>
      <c r="Y63" s="14"/>
      <c r="Z63" s="14"/>
      <c r="AA63" s="14">
        <v>54</v>
      </c>
      <c r="AB63" s="15">
        <f>COUNTIF(BaseDeCalcul!D63:Z63,"C")</f>
        <v>15</v>
      </c>
      <c r="AC63" s="15">
        <f>COUNTIF(BaseDeCalcul!D63:Z63,"NC")</f>
        <v>0</v>
      </c>
      <c r="AD63" s="15">
        <f>COUNTIF(BaseDeCalcul!D63:Z63,"NA")</f>
        <v>0</v>
      </c>
      <c r="AE63" s="16" t="str">
        <f t="shared" si="8"/>
        <v>C</v>
      </c>
      <c r="AF63" s="15" t="str">
        <f>IF(CritereSelection!F57="x",AE63,"NT")</f>
        <v>NT</v>
      </c>
      <c r="AG63" s="15" t="str">
        <f>IF(CritereSelection!G57="x",AE63,"NT")</f>
        <v>NT</v>
      </c>
      <c r="AH63" s="15" t="str">
        <f>IF(Criteres!$H57=1,$AE63,"NT")</f>
        <v>NT</v>
      </c>
      <c r="AI63" s="15" t="str">
        <f>IF(Criteres!$H57=2,$AE63,"NT")</f>
        <v>NT</v>
      </c>
      <c r="AJ63" s="15" t="str">
        <f>IF(Criteres!$H57=3,$AE63,"NT")</f>
        <v>C</v>
      </c>
      <c r="AK63" s="14" t="s">
        <v>228</v>
      </c>
      <c r="AL63" s="14"/>
      <c r="AM63" s="125">
        <f t="shared" si="10"/>
        <v>0.5</v>
      </c>
      <c r="AN63" s="125">
        <f t="shared" si="11"/>
        <v>0.5</v>
      </c>
      <c r="AO63" s="125">
        <v>1</v>
      </c>
    </row>
    <row r="64" spans="1:41">
      <c r="A64" s="14" t="str">
        <f>Criteres!B58</f>
        <v>Éléments obligatoires</v>
      </c>
      <c r="B64" s="14" t="str">
        <f>Criteres!C58</f>
        <v>8.2</v>
      </c>
      <c r="C64" s="14" t="str">
        <f>Criteres!D58</f>
        <v>A</v>
      </c>
      <c r="D64" s="14" t="str">
        <f>IF('P01'!F58&gt;"","NC",'P01'!E58)</f>
        <v>C</v>
      </c>
      <c r="E64" s="14" t="str">
        <f>IF('P02'!F58&gt;"","NC",'P02'!E58)</f>
        <v>C</v>
      </c>
      <c r="F64" s="14" t="str">
        <f>IF('P03'!F58&gt;"","NC",'P03'!E58)</f>
        <v>C</v>
      </c>
      <c r="G64" s="14" t="str">
        <f>IF('P04'!F58&gt;"","NC",'P04'!E58)</f>
        <v>C</v>
      </c>
      <c r="H64" s="14" t="str">
        <f>IF('P05'!F58&gt;"","NC",'P05'!E58)</f>
        <v>C</v>
      </c>
      <c r="I64" s="14" t="str">
        <f>IF('P06'!F58&gt;"","NC",'P06'!E58)</f>
        <v>C</v>
      </c>
      <c r="J64" s="14" t="str">
        <f>IF('P07'!F58&gt;"","NC",'P07'!E58)</f>
        <v>C</v>
      </c>
      <c r="K64" s="14" t="str">
        <f>IF('P08'!F58&gt;"","NC",'P08'!E58)</f>
        <v>C</v>
      </c>
      <c r="L64" s="14" t="str">
        <f>IF('P09'!F58&gt;"","NC",'P09'!E58)</f>
        <v>C</v>
      </c>
      <c r="M64" s="14" t="str">
        <f>IF('P10'!F58&gt;"","NC",'P10'!E58)</f>
        <v>C</v>
      </c>
      <c r="N64" s="14" t="str">
        <f>IF('P11'!F58&gt;"","NC",'P11'!E58)</f>
        <v>C</v>
      </c>
      <c r="O64" s="14" t="str">
        <f>IF('P12'!F58&gt;"","NC",'P12'!E58)</f>
        <v>C</v>
      </c>
      <c r="P64" s="14" t="str">
        <f>IF('P13'!F58&gt;"","NC",'P13'!E58)</f>
        <v>C</v>
      </c>
      <c r="Q64" s="14" t="str">
        <f>IF('P14'!F58&gt;"","NC",'P14'!E58)</f>
        <v>C</v>
      </c>
      <c r="R64" s="14" t="str">
        <f>IF('P15'!F58&gt;"","NC",'P15'!E58)</f>
        <v>C</v>
      </c>
      <c r="S64" s="14" t="str">
        <f>IF('P16'!F58&gt;"","NC",'P16'!E58)</f>
        <v>NT</v>
      </c>
      <c r="T64" s="14" t="str">
        <f>IF('P17'!F58&gt;"","NC",'P17'!E58)</f>
        <v>NT</v>
      </c>
      <c r="U64" s="14" t="str">
        <f>IF('P18'!F58&gt;"","NC",'P18'!E58)</f>
        <v>NT</v>
      </c>
      <c r="V64" s="14" t="str">
        <f>IF('P19'!F58&gt;"","NC",'P19'!E58)</f>
        <v>NT</v>
      </c>
      <c r="W64" s="207" t="str">
        <f>IF('P20'!F58&gt;"","NC",'P20'!E58)</f>
        <v>NT</v>
      </c>
      <c r="X64" s="14"/>
      <c r="Y64" s="14"/>
      <c r="Z64" s="14"/>
      <c r="AA64" s="14">
        <v>55</v>
      </c>
      <c r="AB64" s="15">
        <f>COUNTIF(BaseDeCalcul!D64:Z64,"C")</f>
        <v>15</v>
      </c>
      <c r="AC64" s="15">
        <f>COUNTIF(BaseDeCalcul!D64:Z64,"NC")</f>
        <v>0</v>
      </c>
      <c r="AD64" s="15">
        <f>COUNTIF(BaseDeCalcul!D64:Z64,"NA")</f>
        <v>0</v>
      </c>
      <c r="AE64" s="16" t="str">
        <f t="shared" si="8"/>
        <v>C</v>
      </c>
      <c r="AF64" s="15" t="str">
        <f>IF(CritereSelection!F58="x",AE64,"NT")</f>
        <v>NT</v>
      </c>
      <c r="AG64" s="15" t="str">
        <f>IF(CritereSelection!G58="x",AE64,"NT")</f>
        <v>NT</v>
      </c>
      <c r="AH64" s="15" t="str">
        <f>IF(Criteres!$H58=1,$AE64,"NT")</f>
        <v>NT</v>
      </c>
      <c r="AI64" s="15" t="str">
        <f>IF(Criteres!$H58=2,$AE64,"NT")</f>
        <v>NT</v>
      </c>
      <c r="AJ64" s="15" t="str">
        <f>IF(Criteres!$H58=3,$AE64,"NT")</f>
        <v>C</v>
      </c>
      <c r="AK64" s="14" t="s">
        <v>235</v>
      </c>
      <c r="AL64" s="14"/>
      <c r="AM64" s="125">
        <f t="shared" si="10"/>
        <v>0.5</v>
      </c>
      <c r="AN64" s="125">
        <f t="shared" si="11"/>
        <v>0.5</v>
      </c>
      <c r="AO64" s="125">
        <v>1</v>
      </c>
    </row>
    <row r="65" spans="1:41">
      <c r="A65" s="14" t="str">
        <f>Criteres!B59</f>
        <v>Éléments obligatoires</v>
      </c>
      <c r="B65" s="14" t="str">
        <f>Criteres!C59</f>
        <v>8.3</v>
      </c>
      <c r="C65" s="14" t="str">
        <f>Criteres!D59</f>
        <v>A</v>
      </c>
      <c r="D65" s="14" t="str">
        <f>IF('P01'!F59&gt;"","NC",'P01'!E59)</f>
        <v>C</v>
      </c>
      <c r="E65" s="14" t="str">
        <f>IF('P02'!F59&gt;"","NC",'P02'!E59)</f>
        <v>C</v>
      </c>
      <c r="F65" s="14" t="str">
        <f>IF('P03'!F59&gt;"","NC",'P03'!E59)</f>
        <v>C</v>
      </c>
      <c r="G65" s="14" t="str">
        <f>IF('P04'!F59&gt;"","NC",'P04'!E59)</f>
        <v>C</v>
      </c>
      <c r="H65" s="14" t="str">
        <f>IF('P05'!F59&gt;"","NC",'P05'!E59)</f>
        <v>C</v>
      </c>
      <c r="I65" s="14" t="str">
        <f>IF('P06'!F59&gt;"","NC",'P06'!E59)</f>
        <v>C</v>
      </c>
      <c r="J65" s="14" t="str">
        <f>IF('P07'!F59&gt;"","NC",'P07'!E59)</f>
        <v>C</v>
      </c>
      <c r="K65" s="14" t="str">
        <f>IF('P08'!F59&gt;"","NC",'P08'!E59)</f>
        <v>C</v>
      </c>
      <c r="L65" s="14" t="str">
        <f>IF('P09'!F59&gt;"","NC",'P09'!E59)</f>
        <v>C</v>
      </c>
      <c r="M65" s="14" t="str">
        <f>IF('P10'!F59&gt;"","NC",'P10'!E59)</f>
        <v>C</v>
      </c>
      <c r="N65" s="14" t="str">
        <f>IF('P11'!F59&gt;"","NC",'P11'!E59)</f>
        <v>C</v>
      </c>
      <c r="O65" s="14" t="str">
        <f>IF('P12'!F59&gt;"","NC",'P12'!E59)</f>
        <v>C</v>
      </c>
      <c r="P65" s="14" t="str">
        <f>IF('P13'!F59&gt;"","NC",'P13'!E59)</f>
        <v>C</v>
      </c>
      <c r="Q65" s="14" t="str">
        <f>IF('P14'!F59&gt;"","NC",'P14'!E59)</f>
        <v>C</v>
      </c>
      <c r="R65" s="14" t="str">
        <f>IF('P15'!F59&gt;"","NC",'P15'!E59)</f>
        <v>C</v>
      </c>
      <c r="S65" s="14" t="str">
        <f>IF('P16'!F59&gt;"","NC",'P16'!E59)</f>
        <v>NT</v>
      </c>
      <c r="T65" s="14" t="str">
        <f>IF('P17'!F59&gt;"","NC",'P17'!E59)</f>
        <v>NT</v>
      </c>
      <c r="U65" s="14" t="str">
        <f>IF('P18'!F59&gt;"","NC",'P18'!E59)</f>
        <v>NT</v>
      </c>
      <c r="V65" s="14" t="str">
        <f>IF('P19'!F59&gt;"","NC",'P19'!E59)</f>
        <v>NT</v>
      </c>
      <c r="W65" s="207" t="str">
        <f>IF('P20'!F59&gt;"","NC",'P20'!E59)</f>
        <v>NT</v>
      </c>
      <c r="X65" s="14"/>
      <c r="Y65" s="14"/>
      <c r="Z65" s="14"/>
      <c r="AA65" s="14">
        <v>56</v>
      </c>
      <c r="AB65" s="15">
        <f>COUNTIF(BaseDeCalcul!D65:Z65,"C")</f>
        <v>15</v>
      </c>
      <c r="AC65" s="15">
        <f>COUNTIF(BaseDeCalcul!D65:Z65,"NC")</f>
        <v>0</v>
      </c>
      <c r="AD65" s="15">
        <f>COUNTIF(BaseDeCalcul!D65:Z65,"NA")</f>
        <v>0</v>
      </c>
      <c r="AE65" s="16" t="str">
        <f t="shared" si="8"/>
        <v>C</v>
      </c>
      <c r="AF65" s="15" t="str">
        <f>IF(CritereSelection!F59="x",AE65,"NT")</f>
        <v>NT</v>
      </c>
      <c r="AG65" s="15" t="str">
        <f>IF(CritereSelection!G59="x",AE65,"NT")</f>
        <v>NT</v>
      </c>
      <c r="AH65" s="15" t="str">
        <f>IF(Criteres!$H59=1,$AE65,"NT")</f>
        <v>NT</v>
      </c>
      <c r="AI65" s="15" t="str">
        <f>IF(Criteres!$H59=2,$AE65,"NT")</f>
        <v>C</v>
      </c>
      <c r="AJ65" s="15" t="str">
        <f>IF(Criteres!$H59=3,$AE65,"NT")</f>
        <v>NT</v>
      </c>
      <c r="AK65" s="14" t="s">
        <v>252</v>
      </c>
      <c r="AL65" s="14"/>
      <c r="AM65" s="125">
        <f t="shared" si="10"/>
        <v>0.77777777777777779</v>
      </c>
      <c r="AN65" s="125">
        <f t="shared" si="11"/>
        <v>0.22222222222222221</v>
      </c>
      <c r="AO65" s="125">
        <v>1</v>
      </c>
    </row>
    <row r="66" spans="1:41">
      <c r="A66" s="14" t="str">
        <f>Criteres!B60</f>
        <v>Éléments obligatoires</v>
      </c>
      <c r="B66" s="14" t="str">
        <f>Criteres!C60</f>
        <v>8.4</v>
      </c>
      <c r="C66" s="14" t="str">
        <f>Criteres!D60</f>
        <v>A</v>
      </c>
      <c r="D66" s="14" t="str">
        <f>IF('P01'!F60&gt;"","NC",'P01'!E60)</f>
        <v>C</v>
      </c>
      <c r="E66" s="14" t="str">
        <f>IF('P02'!F60&gt;"","NC",'P02'!E60)</f>
        <v>C</v>
      </c>
      <c r="F66" s="14" t="str">
        <f>IF('P03'!F60&gt;"","NC",'P03'!E60)</f>
        <v>C</v>
      </c>
      <c r="G66" s="14" t="str">
        <f>IF('P04'!F60&gt;"","NC",'P04'!E60)</f>
        <v>C</v>
      </c>
      <c r="H66" s="14" t="str">
        <f>IF('P05'!F60&gt;"","NC",'P05'!E60)</f>
        <v>C</v>
      </c>
      <c r="I66" s="14" t="str">
        <f>IF('P06'!F60&gt;"","NC",'P06'!E60)</f>
        <v>C</v>
      </c>
      <c r="J66" s="14" t="str">
        <f>IF('P07'!F60&gt;"","NC",'P07'!E60)</f>
        <v>C</v>
      </c>
      <c r="K66" s="14" t="str">
        <f>IF('P08'!F60&gt;"","NC",'P08'!E60)</f>
        <v>C</v>
      </c>
      <c r="L66" s="14" t="str">
        <f>IF('P09'!F60&gt;"","NC",'P09'!E60)</f>
        <v>C</v>
      </c>
      <c r="M66" s="14" t="str">
        <f>IF('P10'!F60&gt;"","NC",'P10'!E60)</f>
        <v>C</v>
      </c>
      <c r="N66" s="14" t="str">
        <f>IF('P11'!F60&gt;"","NC",'P11'!E60)</f>
        <v>C</v>
      </c>
      <c r="O66" s="14" t="str">
        <f>IF('P12'!F60&gt;"","NC",'P12'!E60)</f>
        <v>C</v>
      </c>
      <c r="P66" s="14" t="str">
        <f>IF('P13'!F60&gt;"","NC",'P13'!E60)</f>
        <v>C</v>
      </c>
      <c r="Q66" s="14" t="str">
        <f>IF('P14'!F60&gt;"","NC",'P14'!E60)</f>
        <v>C</v>
      </c>
      <c r="R66" s="14" t="str">
        <f>IF('P15'!F60&gt;"","NC",'P15'!E60)</f>
        <v>C</v>
      </c>
      <c r="S66" s="14" t="str">
        <f>IF('P16'!F60&gt;"","NC",'P16'!E60)</f>
        <v>NT</v>
      </c>
      <c r="T66" s="14" t="str">
        <f>IF('P17'!F60&gt;"","NC",'P17'!E60)</f>
        <v>NT</v>
      </c>
      <c r="U66" s="14" t="str">
        <f>IF('P18'!F60&gt;"","NC",'P18'!E60)</f>
        <v>NT</v>
      </c>
      <c r="V66" s="14" t="str">
        <f>IF('P19'!F60&gt;"","NC",'P19'!E60)</f>
        <v>NT</v>
      </c>
      <c r="W66" s="207" t="str">
        <f>IF('P20'!F60&gt;"","NC",'P20'!E60)</f>
        <v>NT</v>
      </c>
      <c r="X66" s="14"/>
      <c r="Y66" s="14"/>
      <c r="Z66" s="14"/>
      <c r="AA66" s="14">
        <v>57</v>
      </c>
      <c r="AB66" s="15">
        <f>COUNTIF(BaseDeCalcul!D66:Z66,"C")</f>
        <v>15</v>
      </c>
      <c r="AC66" s="15">
        <f>COUNTIF(BaseDeCalcul!D66:Z66,"NC")</f>
        <v>0</v>
      </c>
      <c r="AD66" s="15">
        <f>COUNTIF(BaseDeCalcul!D66:Z66,"NA")</f>
        <v>0</v>
      </c>
      <c r="AE66" s="16" t="str">
        <f t="shared" si="8"/>
        <v>C</v>
      </c>
      <c r="AF66" s="15" t="str">
        <f>IF(CritereSelection!F60="x",AE66,"NT")</f>
        <v>NT</v>
      </c>
      <c r="AG66" s="15" t="str">
        <f>IF(CritereSelection!G60="x",AE66,"NT")</f>
        <v>NT</v>
      </c>
      <c r="AH66" s="15" t="str">
        <f>IF(Criteres!$H60=1,$AE66,"NT")</f>
        <v>NT</v>
      </c>
      <c r="AI66" s="15" t="str">
        <f>IF(Criteres!$H60=2,$AE66,"NT")</f>
        <v>C</v>
      </c>
      <c r="AJ66" s="15" t="str">
        <f>IF(Criteres!$H60=3,$AE66,"NT")</f>
        <v>NT</v>
      </c>
      <c r="AK66" s="14" t="s">
        <v>277</v>
      </c>
      <c r="AL66" s="14"/>
      <c r="AM66" s="125">
        <f t="shared" si="10"/>
        <v>0.33333333333333331</v>
      </c>
      <c r="AN66" s="125">
        <f t="shared" si="11"/>
        <v>0.66666666666666663</v>
      </c>
      <c r="AO66" s="125">
        <v>1</v>
      </c>
    </row>
    <row r="67" spans="1:41">
      <c r="A67" s="14" t="str">
        <f>Criteres!B61</f>
        <v>Éléments obligatoires</v>
      </c>
      <c r="B67" s="14" t="str">
        <f>Criteres!C61</f>
        <v>8.5</v>
      </c>
      <c r="C67" s="14" t="str">
        <f>Criteres!D61</f>
        <v>A</v>
      </c>
      <c r="D67" s="14" t="str">
        <f>IF('P01'!F61&gt;"","NC",'P01'!E61)</f>
        <v>C</v>
      </c>
      <c r="E67" s="14" t="str">
        <f>IF('P02'!F61&gt;"","NC",'P02'!E61)</f>
        <v>C</v>
      </c>
      <c r="F67" s="14" t="str">
        <f>IF('P03'!F61&gt;"","NC",'P03'!E61)</f>
        <v>C</v>
      </c>
      <c r="G67" s="14" t="str">
        <f>IF('P04'!F61&gt;"","NC",'P04'!E61)</f>
        <v>C</v>
      </c>
      <c r="H67" s="14" t="str">
        <f>IF('P05'!F61&gt;"","NC",'P05'!E61)</f>
        <v>C</v>
      </c>
      <c r="I67" s="14" t="str">
        <f>IF('P06'!F61&gt;"","NC",'P06'!E61)</f>
        <v>C</v>
      </c>
      <c r="J67" s="14" t="str">
        <f>IF('P07'!F61&gt;"","NC",'P07'!E61)</f>
        <v>C</v>
      </c>
      <c r="K67" s="14" t="str">
        <f>IF('P08'!F61&gt;"","NC",'P08'!E61)</f>
        <v>C</v>
      </c>
      <c r="L67" s="14" t="str">
        <f>IF('P09'!F61&gt;"","NC",'P09'!E61)</f>
        <v>C</v>
      </c>
      <c r="M67" s="14" t="str">
        <f>IF('P10'!F61&gt;"","NC",'P10'!E61)</f>
        <v>C</v>
      </c>
      <c r="N67" s="14" t="str">
        <f>IF('P11'!F61&gt;"","NC",'P11'!E61)</f>
        <v>C</v>
      </c>
      <c r="O67" s="14" t="str">
        <f>IF('P12'!F61&gt;"","NC",'P12'!E61)</f>
        <v>C</v>
      </c>
      <c r="P67" s="14" t="str">
        <f>IF('P13'!F61&gt;"","NC",'P13'!E61)</f>
        <v>C</v>
      </c>
      <c r="Q67" s="14" t="str">
        <f>IF('P14'!F61&gt;"","NC",'P14'!E61)</f>
        <v>C</v>
      </c>
      <c r="R67" s="14" t="str">
        <f>IF('P15'!F61&gt;"","NC",'P15'!E61)</f>
        <v>C</v>
      </c>
      <c r="S67" s="14" t="str">
        <f>IF('P16'!F61&gt;"","NC",'P16'!E61)</f>
        <v>NT</v>
      </c>
      <c r="T67" s="14" t="str">
        <f>IF('P17'!F61&gt;"","NC",'P17'!E61)</f>
        <v>NT</v>
      </c>
      <c r="U67" s="14" t="str">
        <f>IF('P18'!F61&gt;"","NC",'P18'!E61)</f>
        <v>NT</v>
      </c>
      <c r="V67" s="14" t="str">
        <f>IF('P19'!F61&gt;"","NC",'P19'!E61)</f>
        <v>NT</v>
      </c>
      <c r="W67" s="207" t="str">
        <f>IF('P20'!F61&gt;"","NC",'P20'!E61)</f>
        <v>NT</v>
      </c>
      <c r="X67" s="14"/>
      <c r="Y67" s="14"/>
      <c r="Z67" s="14"/>
      <c r="AA67" s="14">
        <v>58</v>
      </c>
      <c r="AB67" s="15">
        <f>COUNTIF(BaseDeCalcul!D67:Z67,"C")</f>
        <v>15</v>
      </c>
      <c r="AC67" s="15">
        <f>COUNTIF(BaseDeCalcul!D67:Z67,"NC")</f>
        <v>0</v>
      </c>
      <c r="AD67" s="15">
        <f>COUNTIF(BaseDeCalcul!D67:Z67,"NA")</f>
        <v>0</v>
      </c>
      <c r="AE67" s="16" t="str">
        <f t="shared" si="8"/>
        <v>C</v>
      </c>
      <c r="AF67" s="15" t="str">
        <f>IF(CritereSelection!F61="x",AE67,"NT")</f>
        <v>NT</v>
      </c>
      <c r="AG67" s="15" t="str">
        <f>IF(CritereSelection!G61="x",AE67,"NT")</f>
        <v>NT</v>
      </c>
      <c r="AH67" s="15" t="str">
        <f>IF(Criteres!$H61=1,$AE67,"NT")</f>
        <v>C</v>
      </c>
      <c r="AI67" s="15" t="str">
        <f>IF(Criteres!$H61=2,$AE67,"NT")</f>
        <v>NT</v>
      </c>
      <c r="AJ67" s="15" t="str">
        <f>IF(Criteres!$H61=3,$AE67,"NT")</f>
        <v>NT</v>
      </c>
      <c r="AK67" s="14" t="s">
        <v>292</v>
      </c>
      <c r="AL67" s="14"/>
      <c r="AM67" s="125">
        <f t="shared" si="10"/>
        <v>0.83333333333333337</v>
      </c>
      <c r="AN67" s="125">
        <f t="shared" si="11"/>
        <v>0.16666666666666666</v>
      </c>
      <c r="AO67" s="125">
        <v>1</v>
      </c>
    </row>
    <row r="68" spans="1:41">
      <c r="A68" s="14" t="str">
        <f>Criteres!B62</f>
        <v>Éléments obligatoires</v>
      </c>
      <c r="B68" s="14" t="str">
        <f>Criteres!C62</f>
        <v>8.6</v>
      </c>
      <c r="C68" s="14" t="str">
        <f>Criteres!D62</f>
        <v>A</v>
      </c>
      <c r="D68" s="14" t="str">
        <f>IF('P01'!F62&gt;"","NC",'P01'!E62)</f>
        <v>C</v>
      </c>
      <c r="E68" s="14" t="str">
        <f>IF('P02'!F62&gt;"","NC",'P02'!E62)</f>
        <v>C</v>
      </c>
      <c r="F68" s="14" t="str">
        <f>IF('P03'!F62&gt;"","NC",'P03'!E62)</f>
        <v>C</v>
      </c>
      <c r="G68" s="14" t="str">
        <f>IF('P04'!F62&gt;"","NC",'P04'!E62)</f>
        <v>C</v>
      </c>
      <c r="H68" s="14" t="str">
        <f>IF('P05'!F62&gt;"","NC",'P05'!E62)</f>
        <v>C</v>
      </c>
      <c r="I68" s="14" t="str">
        <f>IF('P06'!F62&gt;"","NC",'P06'!E62)</f>
        <v>C</v>
      </c>
      <c r="J68" s="14" t="str">
        <f>IF('P07'!F62&gt;"","NC",'P07'!E62)</f>
        <v>C</v>
      </c>
      <c r="K68" s="14" t="str">
        <f>IF('P08'!F62&gt;"","NC",'P08'!E62)</f>
        <v>C</v>
      </c>
      <c r="L68" s="14" t="str">
        <f>IF('P09'!F62&gt;"","NC",'P09'!E62)</f>
        <v>C</v>
      </c>
      <c r="M68" s="14" t="str">
        <f>IF('P10'!F62&gt;"","NC",'P10'!E62)</f>
        <v>C</v>
      </c>
      <c r="N68" s="14" t="str">
        <f>IF('P11'!F62&gt;"","NC",'P11'!E62)</f>
        <v>C</v>
      </c>
      <c r="O68" s="14" t="str">
        <f>IF('P12'!F62&gt;"","NC",'P12'!E62)</f>
        <v>C</v>
      </c>
      <c r="P68" s="14" t="str">
        <f>IF('P13'!F62&gt;"","NC",'P13'!E62)</f>
        <v>C</v>
      </c>
      <c r="Q68" s="14" t="str">
        <f>IF('P14'!F62&gt;"","NC",'P14'!E62)</f>
        <v>C</v>
      </c>
      <c r="R68" s="14" t="str">
        <f>IF('P15'!F62&gt;"","NC",'P15'!E62)</f>
        <v>C</v>
      </c>
      <c r="S68" s="14" t="str">
        <f>IF('P16'!F62&gt;"","NC",'P16'!E62)</f>
        <v>NT</v>
      </c>
      <c r="T68" s="14" t="str">
        <f>IF('P17'!F62&gt;"","NC",'P17'!E62)</f>
        <v>NT</v>
      </c>
      <c r="U68" s="14" t="str">
        <f>IF('P18'!F62&gt;"","NC",'P18'!E62)</f>
        <v>NT</v>
      </c>
      <c r="V68" s="14" t="str">
        <f>IF('P19'!F62&gt;"","NC",'P19'!E62)</f>
        <v>NT</v>
      </c>
      <c r="W68" s="205" t="str">
        <f>IF('P20'!F62&gt;"","NC",'P20'!E62)</f>
        <v>NT</v>
      </c>
      <c r="X68" s="14"/>
      <c r="Y68" s="14"/>
      <c r="Z68" s="14"/>
      <c r="AA68" s="14">
        <v>59</v>
      </c>
      <c r="AB68" s="15">
        <f>COUNTIF(BaseDeCalcul!D68:Z68,"C")</f>
        <v>15</v>
      </c>
      <c r="AC68" s="15">
        <f>COUNTIF(BaseDeCalcul!D68:Z68,"NC")</f>
        <v>0</v>
      </c>
      <c r="AD68" s="15">
        <f>COUNTIF(BaseDeCalcul!D68:Z68,"NA")</f>
        <v>0</v>
      </c>
      <c r="AE68" s="16" t="str">
        <f t="shared" si="8"/>
        <v>C</v>
      </c>
      <c r="AF68" s="15" t="str">
        <f>IF(CritereSelection!F62="x",AE68,"NT")</f>
        <v>NT</v>
      </c>
      <c r="AG68" s="15" t="str">
        <f>IF(CritereSelection!G62="x",AE68,"NT")</f>
        <v>NT</v>
      </c>
      <c r="AH68" s="15" t="str">
        <f>IF(Criteres!$H62=1,$AE68,"NT")</f>
        <v>C</v>
      </c>
      <c r="AI68" s="15" t="str">
        <f>IF(Criteres!$H62=2,$AE68,"NT")</f>
        <v>NT</v>
      </c>
      <c r="AJ68" s="15" t="str">
        <f>IF(Criteres!$H62=3,$AE68,"NT")</f>
        <v>NT</v>
      </c>
      <c r="AK68" s="14" t="s">
        <v>339</v>
      </c>
      <c r="AL68" s="14"/>
      <c r="AM68" s="125">
        <f t="shared" si="10"/>
        <v>1</v>
      </c>
      <c r="AN68" s="125">
        <f t="shared" si="11"/>
        <v>0</v>
      </c>
      <c r="AO68" s="125">
        <v>1</v>
      </c>
    </row>
    <row r="69" spans="1:41">
      <c r="A69" s="14" t="str">
        <f>Criteres!B63</f>
        <v>Éléments obligatoires</v>
      </c>
      <c r="B69" s="14" t="str">
        <f>Criteres!C63</f>
        <v>8.7</v>
      </c>
      <c r="C69" s="14" t="str">
        <f>Criteres!D63</f>
        <v>AA</v>
      </c>
      <c r="D69" s="14" t="str">
        <f>IF('P01'!F63&gt;"","NC",'P01'!E63)</f>
        <v>NC</v>
      </c>
      <c r="E69" s="14" t="str">
        <f>IF('P02'!F63&gt;"","NC",'P02'!E63)</f>
        <v>NC</v>
      </c>
      <c r="F69" s="14" t="str">
        <f>IF('P03'!F63&gt;"","NC",'P03'!E63)</f>
        <v>NC</v>
      </c>
      <c r="G69" s="14" t="str">
        <f>IF('P04'!F63&gt;"","NC",'P04'!E63)</f>
        <v>NC</v>
      </c>
      <c r="H69" s="14" t="str">
        <f>IF('P05'!F63&gt;"","NC",'P05'!E63)</f>
        <v>NC</v>
      </c>
      <c r="I69" s="14" t="str">
        <f>IF('P06'!F63&gt;"","NC",'P06'!E63)</f>
        <v>NC</v>
      </c>
      <c r="J69" s="14" t="str">
        <f>IF('P07'!F63&gt;"","NC",'P07'!E63)</f>
        <v>NC</v>
      </c>
      <c r="K69" s="14" t="str">
        <f>IF('P08'!F63&gt;"","NC",'P08'!E63)</f>
        <v>NC</v>
      </c>
      <c r="L69" s="14" t="str">
        <f>IF('P09'!F63&gt;"","NC",'P09'!E63)</f>
        <v>NC</v>
      </c>
      <c r="M69" s="14" t="str">
        <f>IF('P10'!F63&gt;"","NC",'P10'!E63)</f>
        <v>NC</v>
      </c>
      <c r="N69" s="14" t="str">
        <f>IF('P11'!F63&gt;"","NC",'P11'!E63)</f>
        <v>NC</v>
      </c>
      <c r="O69" s="14" t="str">
        <f>IF('P12'!F63&gt;"","NC",'P12'!E63)</f>
        <v>NC</v>
      </c>
      <c r="P69" s="14" t="str">
        <f>IF('P13'!F63&gt;"","NC",'P13'!E63)</f>
        <v>NC</v>
      </c>
      <c r="Q69" s="14" t="str">
        <f>IF('P14'!F63&gt;"","NC",'P14'!E63)</f>
        <v>NC</v>
      </c>
      <c r="R69" s="14" t="str">
        <f>IF('P15'!F63&gt;"","NC",'P15'!E63)</f>
        <v>NC</v>
      </c>
      <c r="S69" s="14" t="str">
        <f>IF('P16'!F63&gt;"","NC",'P16'!E63)</f>
        <v>NT</v>
      </c>
      <c r="T69" s="14" t="str">
        <f>IF('P17'!F63&gt;"","NC",'P17'!E63)</f>
        <v>NT</v>
      </c>
      <c r="U69" s="14" t="str">
        <f>IF('P18'!F63&gt;"","NC",'P18'!E63)</f>
        <v>NT</v>
      </c>
      <c r="V69" s="14" t="str">
        <f>IF('P19'!F63&gt;"","NC",'P19'!E63)</f>
        <v>NT</v>
      </c>
      <c r="W69" s="204" t="str">
        <f>IF('P20'!F63&gt;"","NC",'P20'!E63)</f>
        <v>NT</v>
      </c>
      <c r="X69" s="14"/>
      <c r="Y69" s="14"/>
      <c r="Z69" s="14"/>
      <c r="AA69" s="14">
        <v>60</v>
      </c>
      <c r="AB69" s="15">
        <f>COUNTIF(BaseDeCalcul!D69:Z69,"C")</f>
        <v>0</v>
      </c>
      <c r="AC69" s="15">
        <f>COUNTIF(BaseDeCalcul!D69:Z69,"NC")</f>
        <v>15</v>
      </c>
      <c r="AD69" s="15">
        <f>COUNTIF(BaseDeCalcul!D69:Z69,"NA")</f>
        <v>0</v>
      </c>
      <c r="AE69" s="16" t="str">
        <f t="shared" si="8"/>
        <v>NC</v>
      </c>
      <c r="AF69" s="15" t="str">
        <f>IF(CritereSelection!F63="x",AE69,"NT")</f>
        <v>NT</v>
      </c>
      <c r="AG69" s="15" t="str">
        <f>IF(CritereSelection!G63="x",AE69,"NT")</f>
        <v>NT</v>
      </c>
      <c r="AH69" s="15" t="str">
        <f>IF(Criteres!$H63=1,$AE69,"NT")</f>
        <v>NT</v>
      </c>
      <c r="AI69" s="15" t="str">
        <f>IF(Criteres!$H63=2,$AE69,"NT")</f>
        <v>NC</v>
      </c>
      <c r="AJ69" s="15" t="str">
        <f>IF(Criteres!$H63=3,$AE69,"NT")</f>
        <v>NT</v>
      </c>
      <c r="AK69" s="14" t="s">
        <v>377</v>
      </c>
      <c r="AL69" s="14"/>
      <c r="AM69" s="125">
        <f t="shared" si="10"/>
        <v>0.9</v>
      </c>
      <c r="AN69" s="125">
        <f t="shared" si="11"/>
        <v>0.1</v>
      </c>
      <c r="AO69" s="125">
        <v>1</v>
      </c>
    </row>
    <row r="70" spans="1:41">
      <c r="A70" s="14" t="str">
        <f>Criteres!B64</f>
        <v>Éléments obligatoires</v>
      </c>
      <c r="B70" s="14" t="str">
        <f>Criteres!C64</f>
        <v>8.8</v>
      </c>
      <c r="C70" s="14" t="str">
        <f>Criteres!D64</f>
        <v>AA</v>
      </c>
      <c r="D70" s="14" t="str">
        <f>IF('P01'!F64&gt;"","NC",'P01'!E64)</f>
        <v>C</v>
      </c>
      <c r="E70" s="14" t="str">
        <f>IF('P02'!F64&gt;"","NC",'P02'!E64)</f>
        <v>NA</v>
      </c>
      <c r="F70" s="14" t="str">
        <f>IF('P03'!F64&gt;"","NC",'P03'!E64)</f>
        <v>NA</v>
      </c>
      <c r="G70" s="14" t="str">
        <f>IF('P04'!F64&gt;"","NC",'P04'!E64)</f>
        <v>NA</v>
      </c>
      <c r="H70" s="14" t="str">
        <f>IF('P05'!F64&gt;"","NC",'P05'!E64)</f>
        <v>NA</v>
      </c>
      <c r="I70" s="14" t="str">
        <f>IF('P06'!F64&gt;"","NC",'P06'!E64)</f>
        <v>NA</v>
      </c>
      <c r="J70" s="14" t="str">
        <f>IF('P07'!F64&gt;"","NC",'P07'!E64)</f>
        <v>NA</v>
      </c>
      <c r="K70" s="14" t="str">
        <f>IF('P08'!F64&gt;"","NC",'P08'!E64)</f>
        <v>NA</v>
      </c>
      <c r="L70" s="14" t="str">
        <f>IF('P09'!F64&gt;"","NC",'P09'!E64)</f>
        <v>NA</v>
      </c>
      <c r="M70" s="14" t="str">
        <f>IF('P10'!F64&gt;"","NC",'P10'!E64)</f>
        <v>NA</v>
      </c>
      <c r="N70" s="14" t="str">
        <f>IF('P11'!F64&gt;"","NC",'P11'!E64)</f>
        <v>NA</v>
      </c>
      <c r="O70" s="14" t="str">
        <f>IF('P12'!F64&gt;"","NC",'P12'!E64)</f>
        <v>NA</v>
      </c>
      <c r="P70" s="14" t="str">
        <f>IF('P13'!F64&gt;"","NC",'P13'!E64)</f>
        <v>NA</v>
      </c>
      <c r="Q70" s="14" t="str">
        <f>IF('P14'!F64&gt;"","NC",'P14'!E64)</f>
        <v>NA</v>
      </c>
      <c r="R70" s="14" t="str">
        <f>IF('P15'!F64&gt;"","NC",'P15'!E64)</f>
        <v>NA</v>
      </c>
      <c r="S70" s="14" t="str">
        <f>IF('P16'!F64&gt;"","NC",'P16'!E64)</f>
        <v>NT</v>
      </c>
      <c r="T70" s="14" t="str">
        <f>IF('P17'!F64&gt;"","NC",'P17'!E64)</f>
        <v>NT</v>
      </c>
      <c r="U70" s="14" t="str">
        <f>IF('P18'!F64&gt;"","NC",'P18'!E64)</f>
        <v>NT</v>
      </c>
      <c r="V70" s="14" t="str">
        <f>IF('P19'!F64&gt;"","NC",'P19'!E64)</f>
        <v>NT</v>
      </c>
      <c r="W70" s="204" t="str">
        <f>IF('P20'!F64&gt;"","NC",'P20'!E64)</f>
        <v>NT</v>
      </c>
      <c r="X70" s="14"/>
      <c r="Y70" s="14"/>
      <c r="Z70" s="14"/>
      <c r="AA70" s="14">
        <v>61</v>
      </c>
      <c r="AB70" s="15">
        <f>COUNTIF(BaseDeCalcul!D70:Z70,"C")</f>
        <v>1</v>
      </c>
      <c r="AC70" s="15">
        <f>COUNTIF(BaseDeCalcul!D70:Z70,"NC")</f>
        <v>0</v>
      </c>
      <c r="AD70" s="15">
        <f>COUNTIF(BaseDeCalcul!D70:Z70,"NA")</f>
        <v>14</v>
      </c>
      <c r="AE70" s="16" t="str">
        <f t="shared" si="8"/>
        <v>C</v>
      </c>
      <c r="AF70" s="15" t="str">
        <f>IF(CritereSelection!F64="x",AE70,"NT")</f>
        <v>NT</v>
      </c>
      <c r="AG70" s="15" t="str">
        <f>IF(CritereSelection!G64="x",AE70,"NT")</f>
        <v>NT</v>
      </c>
      <c r="AH70" s="15" t="str">
        <f>IF(Criteres!$H64=1,$AE70,"NT")</f>
        <v>NT</v>
      </c>
      <c r="AI70" s="15" t="str">
        <f>IF(Criteres!$H64=2,$AE70,"NT")</f>
        <v>C</v>
      </c>
      <c r="AJ70" s="15" t="str">
        <f>IF(Criteres!$H64=3,$AE70,"NT")</f>
        <v>NT</v>
      </c>
      <c r="AK70" s="14" t="s">
        <v>410</v>
      </c>
      <c r="AL70" s="14"/>
      <c r="AM70" s="125">
        <f t="shared" si="10"/>
        <v>0.6</v>
      </c>
      <c r="AN70" s="125">
        <f t="shared" si="11"/>
        <v>0.4</v>
      </c>
      <c r="AO70" s="125">
        <v>1</v>
      </c>
    </row>
    <row r="71" spans="1:41">
      <c r="A71" s="14" t="str">
        <f>Criteres!B65</f>
        <v>Éléments obligatoires</v>
      </c>
      <c r="B71" s="14" t="str">
        <f>Criteres!C65</f>
        <v>8.9</v>
      </c>
      <c r="C71" s="14" t="str">
        <f>Criteres!D65</f>
        <v>A</v>
      </c>
      <c r="D71" s="14" t="str">
        <f>IF('P01'!F65&gt;"","NC",'P01'!E65)</f>
        <v>C</v>
      </c>
      <c r="E71" s="14" t="str">
        <f>IF('P02'!F65&gt;"","NC",'P02'!E65)</f>
        <v>NC</v>
      </c>
      <c r="F71" s="14" t="str">
        <f>IF('P03'!F65&gt;"","NC",'P03'!E65)</f>
        <v>C</v>
      </c>
      <c r="G71" s="14" t="str">
        <f>IF('P04'!F65&gt;"","NC",'P04'!E65)</f>
        <v>C</v>
      </c>
      <c r="H71" s="14" t="str">
        <f>IF('P05'!F65&gt;"","NC",'P05'!E65)</f>
        <v>C</v>
      </c>
      <c r="I71" s="14" t="str">
        <f>IF('P06'!F65&gt;"","NC",'P06'!E65)</f>
        <v>NC</v>
      </c>
      <c r="J71" s="14" t="str">
        <f>IF('P07'!F65&gt;"","NC",'P07'!E65)</f>
        <v>NC</v>
      </c>
      <c r="K71" s="14" t="str">
        <f>IF('P08'!F65&gt;"","NC",'P08'!E65)</f>
        <v>NC</v>
      </c>
      <c r="L71" s="14" t="str">
        <f>IF('P09'!F65&gt;"","NC",'P09'!E65)</f>
        <v>NC</v>
      </c>
      <c r="M71" s="14" t="str">
        <f>IF('P10'!F65&gt;"","NC",'P10'!E65)</f>
        <v>C</v>
      </c>
      <c r="N71" s="14" t="str">
        <f>IF('P11'!F65&gt;"","NC",'P11'!E65)</f>
        <v>C</v>
      </c>
      <c r="O71" s="14" t="str">
        <f>IF('P12'!F65&gt;"","NC",'P12'!E65)</f>
        <v>C</v>
      </c>
      <c r="P71" s="14" t="str">
        <f>IF('P13'!F65&gt;"","NC",'P13'!E65)</f>
        <v>C</v>
      </c>
      <c r="Q71" s="14" t="str">
        <f>IF('P14'!F65&gt;"","NC",'P14'!E65)</f>
        <v>C</v>
      </c>
      <c r="R71" s="14" t="str">
        <f>IF('P15'!F65&gt;"","NC",'P15'!E65)</f>
        <v>NC</v>
      </c>
      <c r="S71" s="14" t="str">
        <f>IF('P16'!F65&gt;"","NC",'P16'!E65)</f>
        <v>NT</v>
      </c>
      <c r="T71" s="14" t="str">
        <f>IF('P17'!F65&gt;"","NC",'P17'!E65)</f>
        <v>NT</v>
      </c>
      <c r="U71" s="14" t="str">
        <f>IF('P18'!F65&gt;"","NC",'P18'!E65)</f>
        <v>NT</v>
      </c>
      <c r="V71" s="14" t="str">
        <f>IF('P19'!F65&gt;"","NC",'P19'!E65)</f>
        <v>NT</v>
      </c>
      <c r="W71" s="205" t="str">
        <f>IF('P20'!F65&gt;"","NC",'P20'!E65)</f>
        <v>NT</v>
      </c>
      <c r="X71" s="14"/>
      <c r="Y71" s="14"/>
      <c r="Z71" s="14"/>
      <c r="AA71" s="14">
        <v>62</v>
      </c>
      <c r="AB71" s="15">
        <f>COUNTIF(BaseDeCalcul!D71:Z71,"C")</f>
        <v>9</v>
      </c>
      <c r="AC71" s="15">
        <f>COUNTIF(BaseDeCalcul!D71:Z71,"NC")</f>
        <v>6</v>
      </c>
      <c r="AD71" s="15">
        <f>COUNTIF(BaseDeCalcul!D71:Z71,"NA")</f>
        <v>0</v>
      </c>
      <c r="AE71" s="16" t="str">
        <f t="shared" si="8"/>
        <v>NC</v>
      </c>
      <c r="AF71" s="15" t="str">
        <f>IF(CritereSelection!F65="x",AE71,"NT")</f>
        <v>NT</v>
      </c>
      <c r="AG71" s="15" t="str">
        <f>IF(CritereSelection!G65="x",AE71,"NT")</f>
        <v>NT</v>
      </c>
      <c r="AH71" s="15" t="str">
        <f>IF(Criteres!$H65=1,$AE71,"NT")</f>
        <v>NT</v>
      </c>
      <c r="AI71" s="15" t="str">
        <f>IF(Criteres!$H65=2,$AE71,"NT")</f>
        <v>NT</v>
      </c>
      <c r="AJ71" s="15" t="str">
        <f>IF(Criteres!$H65=3,$AE71,"NT")</f>
        <v>NC</v>
      </c>
      <c r="AK71" s="15"/>
      <c r="AL71" s="15"/>
      <c r="AM71" s="15"/>
      <c r="AN71" s="15"/>
      <c r="AO71" s="14"/>
    </row>
    <row r="72" spans="1:41">
      <c r="A72" s="14" t="str">
        <f>Criteres!B66</f>
        <v>Éléments obligatoires</v>
      </c>
      <c r="B72" s="14" t="str">
        <f>Criteres!C66</f>
        <v>8.10</v>
      </c>
      <c r="C72" s="14" t="str">
        <f>Criteres!D66</f>
        <v>A</v>
      </c>
      <c r="D72" s="14" t="str">
        <f>IF('P01'!F66&gt;"","NC",'P01'!E66)</f>
        <v>NA</v>
      </c>
      <c r="E72" s="14" t="str">
        <f>IF('P02'!F66&gt;"","NC",'P02'!E66)</f>
        <v>NA</v>
      </c>
      <c r="F72" s="14" t="str">
        <f>IF('P03'!F66&gt;"","NC",'P03'!E66)</f>
        <v>NA</v>
      </c>
      <c r="G72" s="14" t="str">
        <f>IF('P04'!F66&gt;"","NC",'P04'!E66)</f>
        <v>NA</v>
      </c>
      <c r="H72" s="14" t="str">
        <f>IF('P05'!F66&gt;"","NC",'P05'!E66)</f>
        <v>NA</v>
      </c>
      <c r="I72" s="14" t="str">
        <f>IF('P06'!F66&gt;"","NC",'P06'!E66)</f>
        <v>NA</v>
      </c>
      <c r="J72" s="14" t="str">
        <f>IF('P07'!F66&gt;"","NC",'P07'!E66)</f>
        <v>NA</v>
      </c>
      <c r="K72" s="14" t="str">
        <f>IF('P08'!F66&gt;"","NC",'P08'!E66)</f>
        <v>NA</v>
      </c>
      <c r="L72" s="14" t="str">
        <f>IF('P09'!F66&gt;"","NC",'P09'!E66)</f>
        <v>NA</v>
      </c>
      <c r="M72" s="14" t="str">
        <f>IF('P10'!F66&gt;"","NC",'P10'!E66)</f>
        <v>NA</v>
      </c>
      <c r="N72" s="14" t="str">
        <f>IF('P11'!F66&gt;"","NC",'P11'!E66)</f>
        <v>NA</v>
      </c>
      <c r="O72" s="14" t="str">
        <f>IF('P12'!F66&gt;"","NC",'P12'!E66)</f>
        <v>NA</v>
      </c>
      <c r="P72" s="14" t="str">
        <f>IF('P13'!F66&gt;"","NC",'P13'!E66)</f>
        <v>NA</v>
      </c>
      <c r="Q72" s="14" t="str">
        <f>IF('P14'!F66&gt;"","NC",'P14'!E66)</f>
        <v>NA</v>
      </c>
      <c r="R72" s="14" t="str">
        <f>IF('P15'!F66&gt;"","NC",'P15'!E66)</f>
        <v>NA</v>
      </c>
      <c r="S72" s="14" t="str">
        <f>IF('P16'!F66&gt;"","NC",'P16'!E66)</f>
        <v>NT</v>
      </c>
      <c r="T72" s="14" t="str">
        <f>IF('P17'!F66&gt;"","NC",'P17'!E66)</f>
        <v>NT</v>
      </c>
      <c r="U72" s="14" t="str">
        <f>IF('P18'!F66&gt;"","NC",'P18'!E66)</f>
        <v>NT</v>
      </c>
      <c r="V72" s="14" t="str">
        <f>IF('P19'!F66&gt;"","NC",'P19'!E66)</f>
        <v>NT</v>
      </c>
      <c r="W72" s="204" t="str">
        <f>IF('P20'!F66&gt;"","NC",'P20'!E66)</f>
        <v>NT</v>
      </c>
      <c r="X72" s="14"/>
      <c r="Y72" s="14"/>
      <c r="Z72" s="14"/>
      <c r="AA72" s="14">
        <v>63</v>
      </c>
      <c r="AB72" s="15">
        <f>COUNTIF(BaseDeCalcul!D72:Z72,"C")</f>
        <v>0</v>
      </c>
      <c r="AC72" s="15">
        <f>COUNTIF(BaseDeCalcul!D72:Z72,"NC")</f>
        <v>0</v>
      </c>
      <c r="AD72" s="15">
        <f>COUNTIF(BaseDeCalcul!D72:Z72,"NA")</f>
        <v>15</v>
      </c>
      <c r="AE72" s="16" t="str">
        <f t="shared" si="8"/>
        <v>NA</v>
      </c>
      <c r="AF72" s="15" t="str">
        <f>IF(CritereSelection!F66="x",AE72,"NT")</f>
        <v>NT</v>
      </c>
      <c r="AG72" s="15" t="str">
        <f>IF(CritereSelection!G66="x",AE72,"NT")</f>
        <v>NT</v>
      </c>
      <c r="AH72" s="15" t="str">
        <f>IF(Criteres!$H66=1,$AE72,"NT")</f>
        <v>NT</v>
      </c>
      <c r="AI72" s="15" t="str">
        <f>IF(Criteres!$H66=2,$AE72,"NT")</f>
        <v>NA</v>
      </c>
      <c r="AJ72" s="15" t="str">
        <f>IF(Criteres!$H66=3,$AE72,"NT")</f>
        <v>NT</v>
      </c>
      <c r="AK72" s="15"/>
      <c r="AL72" s="15"/>
      <c r="AM72" s="15"/>
      <c r="AN72" s="15"/>
      <c r="AO72" s="14"/>
    </row>
    <row r="73" spans="1:41">
      <c r="A73" s="14" t="str">
        <f>Criteres!B67</f>
        <v>Structuration</v>
      </c>
      <c r="B73" s="14" t="str">
        <f>Criteres!C67</f>
        <v>9.1</v>
      </c>
      <c r="C73" s="14" t="str">
        <f>Criteres!D67</f>
        <v>A</v>
      </c>
      <c r="D73" s="14" t="str">
        <f>IF('P01'!F67&gt;"","NC",'P01'!E67)</f>
        <v>NC</v>
      </c>
      <c r="E73" s="14" t="str">
        <f>IF('P02'!F67&gt;"","NC",'P02'!E67)</f>
        <v>NC</v>
      </c>
      <c r="F73" s="14" t="str">
        <f>IF('P03'!F67&gt;"","NC",'P03'!E67)</f>
        <v>NC</v>
      </c>
      <c r="G73" s="14" t="str">
        <f>IF('P04'!F67&gt;"","NC",'P04'!E67)</f>
        <v>NC</v>
      </c>
      <c r="H73" s="14" t="str">
        <f>IF('P05'!F67&gt;"","NC",'P05'!E67)</f>
        <v>NC</v>
      </c>
      <c r="I73" s="14" t="str">
        <f>IF('P06'!F67&gt;"","NC",'P06'!E67)</f>
        <v>NC</v>
      </c>
      <c r="J73" s="14" t="str">
        <f>IF('P07'!F67&gt;"","NC",'P07'!E67)</f>
        <v>NC</v>
      </c>
      <c r="K73" s="14" t="str">
        <f>IF('P08'!F67&gt;"","NC",'P08'!E67)</f>
        <v>NC</v>
      </c>
      <c r="L73" s="14" t="str">
        <f>IF('P09'!F67&gt;"","NC",'P09'!E67)</f>
        <v>NC</v>
      </c>
      <c r="M73" s="14" t="str">
        <f>IF('P10'!F67&gt;"","NC",'P10'!E67)</f>
        <v>NC</v>
      </c>
      <c r="N73" s="14" t="str">
        <f>IF('P11'!F67&gt;"","NC",'P11'!E67)</f>
        <v>NC</v>
      </c>
      <c r="O73" s="14" t="str">
        <f>IF('P12'!F67&gt;"","NC",'P12'!E67)</f>
        <v>NC</v>
      </c>
      <c r="P73" s="14" t="str">
        <f>IF('P13'!F67&gt;"","NC",'P13'!E67)</f>
        <v>NC</v>
      </c>
      <c r="Q73" s="14" t="str">
        <f>IF('P14'!F67&gt;"","NC",'P14'!E67)</f>
        <v>NC</v>
      </c>
      <c r="R73" s="14" t="str">
        <f>IF('P15'!F67&gt;"","NC",'P15'!E67)</f>
        <v>NC</v>
      </c>
      <c r="S73" s="14" t="str">
        <f>IF('P16'!F67&gt;"","NC",'P16'!E67)</f>
        <v>NT</v>
      </c>
      <c r="T73" s="14" t="str">
        <f>IF('P17'!F67&gt;"","NC",'P17'!E67)</f>
        <v>NT</v>
      </c>
      <c r="U73" s="14" t="str">
        <f>IF('P18'!F67&gt;"","NC",'P18'!E67)</f>
        <v>NT</v>
      </c>
      <c r="V73" s="14" t="str">
        <f>IF('P19'!F67&gt;"","NC",'P19'!E67)</f>
        <v>NT</v>
      </c>
      <c r="W73" s="205" t="str">
        <f>IF('P20'!F67&gt;"","NC",'P20'!E67)</f>
        <v>NT</v>
      </c>
      <c r="X73" s="14"/>
      <c r="Y73" s="14"/>
      <c r="Z73" s="14"/>
      <c r="AA73" s="14">
        <v>64</v>
      </c>
      <c r="AB73" s="15">
        <f>COUNTIF(BaseDeCalcul!D73:Z73,"C")</f>
        <v>0</v>
      </c>
      <c r="AC73" s="15">
        <f>COUNTIF(BaseDeCalcul!D73:Z73,"NC")</f>
        <v>15</v>
      </c>
      <c r="AD73" s="15">
        <f>COUNTIF(BaseDeCalcul!D73:Z73,"NA")</f>
        <v>0</v>
      </c>
      <c r="AE73" s="16" t="str">
        <f t="shared" si="8"/>
        <v>NC</v>
      </c>
      <c r="AF73" s="15" t="str">
        <f>IF(CritereSelection!F67="x",AE73,"NT")</f>
        <v>NT</v>
      </c>
      <c r="AG73" s="15" t="str">
        <f>IF(CritereSelection!G67="x",AE73,"NT")</f>
        <v>NT</v>
      </c>
      <c r="AH73" s="15" t="str">
        <f>IF(Criteres!$H67=1,$AE73,"NT")</f>
        <v>NT</v>
      </c>
      <c r="AI73" s="15" t="str">
        <f>IF(Criteres!$H67=2,$AE73,"NT")</f>
        <v>NC</v>
      </c>
      <c r="AJ73" s="15" t="str">
        <f>IF(Criteres!$H67=3,$AE73,"NT")</f>
        <v>NT</v>
      </c>
      <c r="AK73" s="15"/>
      <c r="AL73" s="15"/>
      <c r="AM73" s="15"/>
      <c r="AN73" s="15"/>
      <c r="AO73" s="14"/>
    </row>
    <row r="74" spans="1:41">
      <c r="A74" s="14" t="str">
        <f>Criteres!B68</f>
        <v>Structuration</v>
      </c>
      <c r="B74" s="14" t="str">
        <f>Criteres!C68</f>
        <v>9.2</v>
      </c>
      <c r="C74" s="14" t="str">
        <f>Criteres!D68</f>
        <v>A</v>
      </c>
      <c r="D74" s="14" t="str">
        <f>IF('P01'!F68&gt;"","NC",'P01'!E68)</f>
        <v>C</v>
      </c>
      <c r="E74" s="14" t="str">
        <f>IF('P02'!F68&gt;"","NC",'P02'!E68)</f>
        <v>C</v>
      </c>
      <c r="F74" s="14" t="str">
        <f>IF('P03'!F68&gt;"","NC",'P03'!E68)</f>
        <v>C</v>
      </c>
      <c r="G74" s="14" t="str">
        <f>IF('P04'!F68&gt;"","NC",'P04'!E68)</f>
        <v>C</v>
      </c>
      <c r="H74" s="14" t="str">
        <f>IF('P05'!F68&gt;"","NC",'P05'!E68)</f>
        <v>C</v>
      </c>
      <c r="I74" s="14" t="str">
        <f>IF('P06'!F68&gt;"","NC",'P06'!E68)</f>
        <v>C</v>
      </c>
      <c r="J74" s="14" t="str">
        <f>IF('P07'!F68&gt;"","NC",'P07'!E68)</f>
        <v>C</v>
      </c>
      <c r="K74" s="14" t="str">
        <f>IF('P08'!F68&gt;"","NC",'P08'!E68)</f>
        <v>C</v>
      </c>
      <c r="L74" s="14" t="str">
        <f>IF('P09'!F68&gt;"","NC",'P09'!E68)</f>
        <v>C</v>
      </c>
      <c r="M74" s="14" t="str">
        <f>IF('P10'!F68&gt;"","NC",'P10'!E68)</f>
        <v>C</v>
      </c>
      <c r="N74" s="14" t="str">
        <f>IF('P11'!F68&gt;"","NC",'P11'!E68)</f>
        <v>C</v>
      </c>
      <c r="O74" s="14" t="str">
        <f>IF('P12'!F68&gt;"","NC",'P12'!E68)</f>
        <v>C</v>
      </c>
      <c r="P74" s="14" t="str">
        <f>IF('P13'!F68&gt;"","NC",'P13'!E68)</f>
        <v>C</v>
      </c>
      <c r="Q74" s="14" t="str">
        <f>IF('P14'!F68&gt;"","NC",'P14'!E68)</f>
        <v>C</v>
      </c>
      <c r="R74" s="14" t="str">
        <f>IF('P15'!F68&gt;"","NC",'P15'!E68)</f>
        <v>C</v>
      </c>
      <c r="S74" s="14" t="str">
        <f>IF('P16'!F68&gt;"","NC",'P16'!E68)</f>
        <v>NT</v>
      </c>
      <c r="T74" s="14" t="str">
        <f>IF('P17'!F68&gt;"","NC",'P17'!E68)</f>
        <v>NT</v>
      </c>
      <c r="U74" s="14" t="str">
        <f>IF('P18'!F68&gt;"","NC",'P18'!E68)</f>
        <v>NT</v>
      </c>
      <c r="V74" s="14" t="str">
        <f>IF('P19'!F68&gt;"","NC",'P19'!E68)</f>
        <v>NT</v>
      </c>
      <c r="W74" s="205" t="str">
        <f>IF('P20'!F68&gt;"","NC",'P20'!E68)</f>
        <v>NT</v>
      </c>
      <c r="X74" s="14"/>
      <c r="Y74" s="14"/>
      <c r="Z74" s="14"/>
      <c r="AA74" s="14">
        <v>65</v>
      </c>
      <c r="AB74" s="15">
        <f>COUNTIF(BaseDeCalcul!D74:Z74,"C")</f>
        <v>15</v>
      </c>
      <c r="AC74" s="15">
        <f>COUNTIF(BaseDeCalcul!D74:Z74,"NC")</f>
        <v>0</v>
      </c>
      <c r="AD74" s="15">
        <f>COUNTIF(BaseDeCalcul!D74:Z74,"NA")</f>
        <v>0</v>
      </c>
      <c r="AE74" s="16" t="str">
        <f t="shared" si="8"/>
        <v>C</v>
      </c>
      <c r="AF74" s="15" t="str">
        <f>IF(CritereSelection!F68="x",AE74,"NT")</f>
        <v>NT</v>
      </c>
      <c r="AG74" s="15" t="str">
        <f>IF(CritereSelection!G68="x",AE74,"NT")</f>
        <v>NT</v>
      </c>
      <c r="AH74" s="15" t="str">
        <f>IF(Criteres!$H68=1,$AE74,"NT")</f>
        <v>NT</v>
      </c>
      <c r="AI74" s="15" t="str">
        <f>IF(Criteres!$H68=2,$AE74,"NT")</f>
        <v>C</v>
      </c>
      <c r="AJ74" s="15" t="str">
        <f>IF(Criteres!$H68=3,$AE74,"NT")</f>
        <v>NT</v>
      </c>
      <c r="AK74" s="15"/>
      <c r="AL74" s="15"/>
      <c r="AM74" s="15"/>
      <c r="AN74" s="15"/>
      <c r="AO74" s="14"/>
    </row>
    <row r="75" spans="1:41">
      <c r="A75" s="14" t="str">
        <f>Criteres!B69</f>
        <v>Structuration</v>
      </c>
      <c r="B75" s="14" t="str">
        <f>Criteres!C69</f>
        <v>9.3</v>
      </c>
      <c r="C75" s="14" t="str">
        <f>Criteres!D69</f>
        <v>A</v>
      </c>
      <c r="D75" s="14" t="str">
        <f>IF('P01'!F69&gt;"","NC",'P01'!E69)</f>
        <v>NC</v>
      </c>
      <c r="E75" s="14" t="str">
        <f>IF('P02'!F69&gt;"","NC",'P02'!E69)</f>
        <v>NC</v>
      </c>
      <c r="F75" s="14" t="str">
        <f>IF('P03'!F69&gt;"","NC",'P03'!E69)</f>
        <v>C</v>
      </c>
      <c r="G75" s="14" t="str">
        <f>IF('P04'!F69&gt;"","NC",'P04'!E69)</f>
        <v>C</v>
      </c>
      <c r="H75" s="14" t="str">
        <f>IF('P05'!F69&gt;"","NC",'P05'!E69)</f>
        <v>C</v>
      </c>
      <c r="I75" s="14" t="str">
        <f>IF('P06'!F69&gt;"","NC",'P06'!E69)</f>
        <v>NC</v>
      </c>
      <c r="J75" s="14" t="str">
        <f>IF('P07'!F69&gt;"","NC",'P07'!E69)</f>
        <v>C</v>
      </c>
      <c r="K75" s="14" t="str">
        <f>IF('P08'!F69&gt;"","NC",'P08'!E69)</f>
        <v>NC</v>
      </c>
      <c r="L75" s="14" t="str">
        <f>IF('P09'!F69&gt;"","NC",'P09'!E69)</f>
        <v>NC</v>
      </c>
      <c r="M75" s="14" t="str">
        <f>IF('P10'!F69&gt;"","NC",'P10'!E69)</f>
        <v>C</v>
      </c>
      <c r="N75" s="14" t="str">
        <f>IF('P11'!F69&gt;"","NC",'P11'!E69)</f>
        <v>C</v>
      </c>
      <c r="O75" s="14" t="str">
        <f>IF('P12'!F69&gt;"","NC",'P12'!E69)</f>
        <v>NC</v>
      </c>
      <c r="P75" s="14" t="str">
        <f>IF('P13'!F69&gt;"","NC",'P13'!E69)</f>
        <v>NC</v>
      </c>
      <c r="Q75" s="14" t="str">
        <f>IF('P14'!F69&gt;"","NC",'P14'!E69)</f>
        <v>C</v>
      </c>
      <c r="R75" s="14" t="str">
        <f>IF('P15'!F69&gt;"","NC",'P15'!E69)</f>
        <v>NC</v>
      </c>
      <c r="S75" s="14" t="str">
        <f>IF('P16'!F69&gt;"","NC",'P16'!E69)</f>
        <v>NT</v>
      </c>
      <c r="T75" s="14" t="str">
        <f>IF('P17'!F69&gt;"","NC",'P17'!E69)</f>
        <v>NT</v>
      </c>
      <c r="U75" s="14" t="str">
        <f>IF('P18'!F69&gt;"","NC",'P18'!E69)</f>
        <v>NT</v>
      </c>
      <c r="V75" s="14" t="str">
        <f>IF('P19'!F69&gt;"","NC",'P19'!E69)</f>
        <v>NT</v>
      </c>
      <c r="W75" s="205" t="str">
        <f>IF('P20'!F69&gt;"","NC",'P20'!E69)</f>
        <v>NT</v>
      </c>
      <c r="X75" s="14"/>
      <c r="Y75" s="14"/>
      <c r="Z75" s="14"/>
      <c r="AA75" s="14">
        <v>66</v>
      </c>
      <c r="AB75" s="15">
        <f>COUNTIF(BaseDeCalcul!D75:Z75,"C")</f>
        <v>7</v>
      </c>
      <c r="AC75" s="15">
        <f>COUNTIF(BaseDeCalcul!D75:Z75,"NC")</f>
        <v>8</v>
      </c>
      <c r="AD75" s="15">
        <f>COUNTIF(BaseDeCalcul!D75:Z75,"NA")</f>
        <v>0</v>
      </c>
      <c r="AE75" s="16" t="str">
        <f t="shared" si="8"/>
        <v>NC</v>
      </c>
      <c r="AF75" s="15" t="str">
        <f>IF(CritereSelection!F69="x",AE75,"NT")</f>
        <v>NT</v>
      </c>
      <c r="AG75" s="15" t="str">
        <f>IF(CritereSelection!G69="x",AE75,"NT")</f>
        <v>NT</v>
      </c>
      <c r="AH75" s="15" t="str">
        <f>IF(Criteres!$H69=1,$AE75,"NT")</f>
        <v>NT</v>
      </c>
      <c r="AI75" s="15" t="str">
        <f>IF(Criteres!$H69=2,$AE75,"NT")</f>
        <v>NC</v>
      </c>
      <c r="AJ75" s="15" t="str">
        <f>IF(Criteres!$H69=3,$AE75,"NT")</f>
        <v>NT</v>
      </c>
      <c r="AK75" s="15"/>
      <c r="AL75" s="15"/>
      <c r="AM75" s="15"/>
      <c r="AN75" s="15"/>
      <c r="AO75" s="14"/>
    </row>
    <row r="76" spans="1:41">
      <c r="A76" s="14" t="str">
        <f>Criteres!B70</f>
        <v>Structuration</v>
      </c>
      <c r="B76" s="14" t="str">
        <f>Criteres!C70</f>
        <v>9.4</v>
      </c>
      <c r="C76" s="14" t="str">
        <f>Criteres!D70</f>
        <v>A</v>
      </c>
      <c r="D76" s="14" t="str">
        <f>IF('P01'!F70&gt;"","NC",'P01'!E70)</f>
        <v>NA</v>
      </c>
      <c r="E76" s="14" t="str">
        <f>IF('P02'!F70&gt;"","NC",'P02'!E70)</f>
        <v>NA</v>
      </c>
      <c r="F76" s="14" t="str">
        <f>IF('P03'!F70&gt;"","NC",'P03'!E70)</f>
        <v>NA</v>
      </c>
      <c r="G76" s="14" t="str">
        <f>IF('P04'!F70&gt;"","NC",'P04'!E70)</f>
        <v>NA</v>
      </c>
      <c r="H76" s="14" t="str">
        <f>IF('P05'!F70&gt;"","NC",'P05'!E70)</f>
        <v>NA</v>
      </c>
      <c r="I76" s="14" t="str">
        <f>IF('P06'!F70&gt;"","NC",'P06'!E70)</f>
        <v>NA</v>
      </c>
      <c r="J76" s="14" t="str">
        <f>IF('P07'!F70&gt;"","NC",'P07'!E70)</f>
        <v>NA</v>
      </c>
      <c r="K76" s="14" t="str">
        <f>IF('P08'!F70&gt;"","NC",'P08'!E70)</f>
        <v>NA</v>
      </c>
      <c r="L76" s="14" t="str">
        <f>IF('P09'!F70&gt;"","NC",'P09'!E70)</f>
        <v>NA</v>
      </c>
      <c r="M76" s="14" t="str">
        <f>IF('P10'!F70&gt;"","NC",'P10'!E70)</f>
        <v>NA</v>
      </c>
      <c r="N76" s="14" t="str">
        <f>IF('P11'!F70&gt;"","NC",'P11'!E70)</f>
        <v>NA</v>
      </c>
      <c r="O76" s="14" t="str">
        <f>IF('P12'!F70&gt;"","NC",'P12'!E70)</f>
        <v>NA</v>
      </c>
      <c r="P76" s="14" t="str">
        <f>IF('P13'!F70&gt;"","NC",'P13'!E70)</f>
        <v>NA</v>
      </c>
      <c r="Q76" s="14" t="str">
        <f>IF('P14'!F70&gt;"","NC",'P14'!E70)</f>
        <v>NA</v>
      </c>
      <c r="R76" s="14" t="str">
        <f>IF('P15'!F70&gt;"","NC",'P15'!E70)</f>
        <v>NA</v>
      </c>
      <c r="S76" s="14" t="str">
        <f>IF('P16'!F70&gt;"","NC",'P16'!E70)</f>
        <v>NT</v>
      </c>
      <c r="T76" s="14" t="str">
        <f>IF('P17'!F70&gt;"","NC",'P17'!E70)</f>
        <v>NT</v>
      </c>
      <c r="U76" s="14" t="str">
        <f>IF('P18'!F70&gt;"","NC",'P18'!E70)</f>
        <v>NT</v>
      </c>
      <c r="V76" s="14" t="str">
        <f>IF('P19'!F70&gt;"","NC",'P19'!E70)</f>
        <v>NT</v>
      </c>
      <c r="W76" s="204" t="str">
        <f>IF('P20'!F70&gt;"","NC",'P20'!E70)</f>
        <v>NT</v>
      </c>
      <c r="X76" s="14"/>
      <c r="Y76" s="14"/>
      <c r="Z76" s="14"/>
      <c r="AA76" s="14">
        <v>67</v>
      </c>
      <c r="AB76" s="15">
        <f>COUNTIF(BaseDeCalcul!D76:Z76,"C")</f>
        <v>0</v>
      </c>
      <c r="AC76" s="15">
        <f>COUNTIF(BaseDeCalcul!D76:Z76,"NC")</f>
        <v>0</v>
      </c>
      <c r="AD76" s="15">
        <f>COUNTIF(BaseDeCalcul!D76:Z76,"NA")</f>
        <v>15</v>
      </c>
      <c r="AE76" s="16" t="str">
        <f t="shared" si="8"/>
        <v>NA</v>
      </c>
      <c r="AF76" s="15" t="str">
        <f>IF(CritereSelection!F70="x",AE76,"NT")</f>
        <v>NT</v>
      </c>
      <c r="AG76" s="15" t="str">
        <f>IF(CritereSelection!G70="x",AE76,"NT")</f>
        <v>NT</v>
      </c>
      <c r="AH76" s="15" t="str">
        <f>IF(Criteres!$H70=1,$AE76,"NT")</f>
        <v>NT</v>
      </c>
      <c r="AI76" s="15" t="str">
        <f>IF(Criteres!$H70=2,$AE76,"NT")</f>
        <v>NT</v>
      </c>
      <c r="AJ76" s="15" t="str">
        <f>IF(Criteres!$H70=3,$AE76,"NT")</f>
        <v>NA</v>
      </c>
      <c r="AK76" s="15"/>
      <c r="AL76" s="15"/>
      <c r="AM76" s="15"/>
      <c r="AN76" s="15"/>
      <c r="AO76" s="14"/>
    </row>
    <row r="77" spans="1:41">
      <c r="A77" s="14" t="str">
        <f>Criteres!B71</f>
        <v>Structuration</v>
      </c>
      <c r="B77" s="14" t="str">
        <f>Criteres!C71</f>
        <v>9.5</v>
      </c>
      <c r="C77" s="14" t="str">
        <f>Criteres!D71</f>
        <v>AAA</v>
      </c>
      <c r="D77" s="14" t="str">
        <f>IF('P01'!F71&gt;"","NC",'P01'!E71)</f>
        <v>NT</v>
      </c>
      <c r="E77" s="14" t="str">
        <f>IF('P02'!F71&gt;"","NC",'P02'!E71)</f>
        <v>NT</v>
      </c>
      <c r="F77" s="14" t="str">
        <f>IF('P03'!F71&gt;"","NC",'P03'!E71)</f>
        <v>NT</v>
      </c>
      <c r="G77" s="14" t="str">
        <f>IF('P04'!F71&gt;"","NC",'P04'!E71)</f>
        <v>NT</v>
      </c>
      <c r="H77" s="14" t="str">
        <f>IF('P05'!F71&gt;"","NC",'P05'!E71)</f>
        <v>NT</v>
      </c>
      <c r="I77" s="14" t="str">
        <f>IF('P06'!F71&gt;"","NC",'P06'!E71)</f>
        <v>NT</v>
      </c>
      <c r="J77" s="14" t="str">
        <f>IF('P07'!F71&gt;"","NC",'P07'!E71)</f>
        <v>NT</v>
      </c>
      <c r="K77" s="14" t="str">
        <f>IF('P08'!F71&gt;"","NC",'P08'!E71)</f>
        <v>NT</v>
      </c>
      <c r="L77" s="14" t="str">
        <f>IF('P09'!F71&gt;"","NC",'P09'!E71)</f>
        <v>NT</v>
      </c>
      <c r="M77" s="14" t="str">
        <f>IF('P10'!F71&gt;"","NC",'P10'!E71)</f>
        <v>NT</v>
      </c>
      <c r="N77" s="14" t="str">
        <f>IF('P11'!F71&gt;"","NC",'P11'!E71)</f>
        <v>NT</v>
      </c>
      <c r="O77" s="14" t="str">
        <f>IF('P12'!F71&gt;"","NC",'P12'!E71)</f>
        <v>NT</v>
      </c>
      <c r="P77" s="14" t="str">
        <f>IF('P13'!F71&gt;"","NC",'P13'!E71)</f>
        <v>NT</v>
      </c>
      <c r="Q77" s="14" t="str">
        <f>IF('P14'!F71&gt;"","NC",'P14'!E71)</f>
        <v>NT</v>
      </c>
      <c r="R77" s="14" t="str">
        <f>IF('P15'!F71&gt;"","NC",'P15'!E71)</f>
        <v>NT</v>
      </c>
      <c r="S77" s="14" t="str">
        <f>IF('P16'!F71&gt;"","NC",'P16'!E71)</f>
        <v>NT</v>
      </c>
      <c r="T77" s="14" t="str">
        <f>IF('P17'!F71&gt;"","NC",'P17'!E71)</f>
        <v>NT</v>
      </c>
      <c r="U77" s="14" t="str">
        <f>IF('P18'!F71&gt;"","NC",'P18'!E71)</f>
        <v>NT</v>
      </c>
      <c r="V77" s="14" t="str">
        <f>IF('P19'!F71&gt;"","NC",'P19'!E71)</f>
        <v>NT</v>
      </c>
      <c r="W77" s="206" t="str">
        <f>IF('P20'!F71&gt;"","NC",'P20'!E71)</f>
        <v>NT</v>
      </c>
      <c r="X77" s="14"/>
      <c r="Y77" s="14"/>
      <c r="Z77" s="14"/>
      <c r="AA77" s="14">
        <v>68</v>
      </c>
      <c r="AB77" s="15">
        <f>COUNTIF(BaseDeCalcul!D77:Z77,"C")</f>
        <v>0</v>
      </c>
      <c r="AC77" s="15">
        <f>COUNTIF(BaseDeCalcul!D77:Z77,"NC")</f>
        <v>0</v>
      </c>
      <c r="AD77" s="15">
        <f>COUNTIF(BaseDeCalcul!D77:Z77,"NA")</f>
        <v>0</v>
      </c>
      <c r="AE77" s="16" t="str">
        <f t="shared" si="8"/>
        <v>NT</v>
      </c>
      <c r="AF77" s="15" t="str">
        <f>IF(CritereSelection!F71="x",AE77,"NT")</f>
        <v>NT</v>
      </c>
      <c r="AG77" s="15" t="str">
        <f>IF(CritereSelection!G71="x",AE77,"NT")</f>
        <v>NT</v>
      </c>
      <c r="AH77" s="15" t="str">
        <f>IF(Criteres!$H71=1,$AE77,"NT")</f>
        <v>NT</v>
      </c>
      <c r="AI77" s="15" t="str">
        <f>IF(Criteres!$H71=2,$AE77,"NT")</f>
        <v>NT</v>
      </c>
      <c r="AJ77" s="15" t="str">
        <f>IF(Criteres!$H71=3,$AE77,"NT")</f>
        <v>NT</v>
      </c>
      <c r="AK77" s="15"/>
      <c r="AL77" s="15"/>
      <c r="AM77" s="15"/>
      <c r="AN77" s="15"/>
      <c r="AO77" s="14"/>
    </row>
    <row r="78" spans="1:41">
      <c r="A78" s="14" t="str">
        <f>Criteres!B72</f>
        <v>Structuration</v>
      </c>
      <c r="B78" s="14" t="str">
        <f>Criteres!C72</f>
        <v>9.6</v>
      </c>
      <c r="C78" s="14" t="str">
        <f>Criteres!D72</f>
        <v>AAA</v>
      </c>
      <c r="D78" s="14" t="str">
        <f>IF('P01'!F72&gt;"","NC",'P01'!E72)</f>
        <v>NT</v>
      </c>
      <c r="E78" s="14" t="str">
        <f>IF('P02'!F72&gt;"","NC",'P02'!E72)</f>
        <v>NT</v>
      </c>
      <c r="F78" s="14" t="str">
        <f>IF('P03'!F72&gt;"","NC",'P03'!E72)</f>
        <v>NT</v>
      </c>
      <c r="G78" s="14" t="str">
        <f>IF('P04'!F72&gt;"","NC",'P04'!E72)</f>
        <v>NT</v>
      </c>
      <c r="H78" s="14" t="str">
        <f>IF('P05'!F72&gt;"","NC",'P05'!E72)</f>
        <v>NT</v>
      </c>
      <c r="I78" s="14" t="str">
        <f>IF('P06'!F72&gt;"","NC",'P06'!E72)</f>
        <v>NT</v>
      </c>
      <c r="J78" s="14" t="str">
        <f>IF('P07'!F72&gt;"","NC",'P07'!E72)</f>
        <v>NT</v>
      </c>
      <c r="K78" s="14" t="str">
        <f>IF('P08'!F72&gt;"","NC",'P08'!E72)</f>
        <v>NT</v>
      </c>
      <c r="L78" s="14" t="str">
        <f>IF('P09'!F72&gt;"","NC",'P09'!E72)</f>
        <v>NT</v>
      </c>
      <c r="M78" s="14" t="str">
        <f>IF('P10'!F72&gt;"","NC",'P10'!E72)</f>
        <v>NT</v>
      </c>
      <c r="N78" s="14" t="str">
        <f>IF('P11'!F72&gt;"","NC",'P11'!E72)</f>
        <v>NT</v>
      </c>
      <c r="O78" s="14" t="str">
        <f>IF('P12'!F72&gt;"","NC",'P12'!E72)</f>
        <v>NT</v>
      </c>
      <c r="P78" s="14" t="str">
        <f>IF('P13'!F72&gt;"","NC",'P13'!E72)</f>
        <v>NT</v>
      </c>
      <c r="Q78" s="14" t="str">
        <f>IF('P14'!F72&gt;"","NC",'P14'!E72)</f>
        <v>NT</v>
      </c>
      <c r="R78" s="14" t="str">
        <f>IF('P15'!F72&gt;"","NC",'P15'!E72)</f>
        <v>NT</v>
      </c>
      <c r="S78" s="14" t="str">
        <f>IF('P16'!F72&gt;"","NC",'P16'!E72)</f>
        <v>NT</v>
      </c>
      <c r="T78" s="14" t="str">
        <f>IF('P17'!F72&gt;"","NC",'P17'!E72)</f>
        <v>NT</v>
      </c>
      <c r="U78" s="14" t="str">
        <f>IF('P18'!F72&gt;"","NC",'P18'!E72)</f>
        <v>NT</v>
      </c>
      <c r="V78" s="14" t="str">
        <f>IF('P19'!F72&gt;"","NC",'P19'!E72)</f>
        <v>NT</v>
      </c>
      <c r="W78" s="206" t="str">
        <f>IF('P20'!F72&gt;"","NC",'P20'!E72)</f>
        <v>NT</v>
      </c>
      <c r="X78" s="14"/>
      <c r="Y78" s="14"/>
      <c r="Z78" s="14"/>
      <c r="AA78" s="14">
        <v>69</v>
      </c>
      <c r="AB78" s="15">
        <f>COUNTIF(BaseDeCalcul!D78:Z78,"C")</f>
        <v>0</v>
      </c>
      <c r="AC78" s="15">
        <f>COUNTIF(BaseDeCalcul!D78:Z78,"NC")</f>
        <v>0</v>
      </c>
      <c r="AD78" s="15">
        <f>COUNTIF(BaseDeCalcul!D78:Z78,"NA")</f>
        <v>0</v>
      </c>
      <c r="AE78" s="16" t="str">
        <f t="shared" si="8"/>
        <v>NT</v>
      </c>
      <c r="AF78" s="15" t="str">
        <f>IF(CritereSelection!F72="x",AE78,"NT")</f>
        <v>NT</v>
      </c>
      <c r="AG78" s="15" t="str">
        <f>IF(CritereSelection!G72="x",AE78,"NT")</f>
        <v>NT</v>
      </c>
      <c r="AH78" s="15" t="str">
        <f>IF(Criteres!$H72=1,$AE78,"NT")</f>
        <v>NT</v>
      </c>
      <c r="AI78" s="15" t="str">
        <f>IF(Criteres!$H72=2,$AE78,"NT")</f>
        <v>NT</v>
      </c>
      <c r="AJ78" s="15" t="str">
        <f>IF(Criteres!$H72=3,$AE78,"NT")</f>
        <v>NT</v>
      </c>
      <c r="AK78" s="15"/>
      <c r="AL78" s="15"/>
      <c r="AM78" s="15"/>
      <c r="AN78" s="15"/>
      <c r="AO78" s="14"/>
    </row>
    <row r="79" spans="1:41">
      <c r="A79" s="14" t="str">
        <f>Criteres!B73</f>
        <v>Présentation</v>
      </c>
      <c r="B79" s="14" t="str">
        <f>Criteres!C73</f>
        <v>10.1</v>
      </c>
      <c r="C79" s="14" t="str">
        <f>Criteres!D73</f>
        <v>A</v>
      </c>
      <c r="D79" s="14" t="str">
        <f>IF('P01'!F73&gt;"","NC",'P01'!E73)</f>
        <v>C</v>
      </c>
      <c r="E79" s="14" t="str">
        <f>IF('P02'!F73&gt;"","NC",'P02'!E73)</f>
        <v>C</v>
      </c>
      <c r="F79" s="14" t="str">
        <f>IF('P03'!F73&gt;"","NC",'P03'!E73)</f>
        <v>C</v>
      </c>
      <c r="G79" s="14" t="str">
        <f>IF('P04'!F73&gt;"","NC",'P04'!E73)</f>
        <v>C</v>
      </c>
      <c r="H79" s="14" t="str">
        <f>IF('P05'!F73&gt;"","NC",'P05'!E73)</f>
        <v>C</v>
      </c>
      <c r="I79" s="14" t="str">
        <f>IF('P06'!F73&gt;"","NC",'P06'!E73)</f>
        <v>C</v>
      </c>
      <c r="J79" s="14" t="str">
        <f>IF('P07'!F73&gt;"","NC",'P07'!E73)</f>
        <v>C</v>
      </c>
      <c r="K79" s="14" t="str">
        <f>IF('P08'!F73&gt;"","NC",'P08'!E73)</f>
        <v>C</v>
      </c>
      <c r="L79" s="14" t="str">
        <f>IF('P09'!F73&gt;"","NC",'P09'!E73)</f>
        <v>C</v>
      </c>
      <c r="M79" s="14" t="str">
        <f>IF('P10'!F73&gt;"","NC",'P10'!E73)</f>
        <v>C</v>
      </c>
      <c r="N79" s="14" t="str">
        <f>IF('P11'!F73&gt;"","NC",'P11'!E73)</f>
        <v>C</v>
      </c>
      <c r="O79" s="14" t="str">
        <f>IF('P12'!F73&gt;"","NC",'P12'!E73)</f>
        <v>C</v>
      </c>
      <c r="P79" s="14" t="str">
        <f>IF('P13'!F73&gt;"","NC",'P13'!E73)</f>
        <v>C</v>
      </c>
      <c r="Q79" s="14" t="str">
        <f>IF('P14'!F73&gt;"","NC",'P14'!E73)</f>
        <v>C</v>
      </c>
      <c r="R79" s="14" t="str">
        <f>IF('P15'!F73&gt;"","NC",'P15'!E73)</f>
        <v>C</v>
      </c>
      <c r="S79" s="14" t="str">
        <f>IF('P16'!F73&gt;"","NC",'P16'!E73)</f>
        <v>NT</v>
      </c>
      <c r="T79" s="14" t="str">
        <f>IF('P17'!F73&gt;"","NC",'P17'!E73)</f>
        <v>NT</v>
      </c>
      <c r="U79" s="14" t="str">
        <f>IF('P18'!F73&gt;"","NC",'P18'!E73)</f>
        <v>NT</v>
      </c>
      <c r="V79" s="14" t="str">
        <f>IF('P19'!F73&gt;"","NC",'P19'!E73)</f>
        <v>NT</v>
      </c>
      <c r="W79" s="207" t="str">
        <f>IF('P20'!F73&gt;"","NC",'P20'!E73)</f>
        <v>NT</v>
      </c>
      <c r="X79" s="14"/>
      <c r="Y79" s="14"/>
      <c r="Z79" s="14"/>
      <c r="AA79" s="14">
        <v>70</v>
      </c>
      <c r="AB79" s="15">
        <f>COUNTIF(BaseDeCalcul!D79:Z79,"C")</f>
        <v>15</v>
      </c>
      <c r="AC79" s="15">
        <f>COUNTIF(BaseDeCalcul!D79:Z79,"NC")</f>
        <v>0</v>
      </c>
      <c r="AD79" s="15">
        <f>COUNTIF(BaseDeCalcul!D79:Z79,"NA")</f>
        <v>0</v>
      </c>
      <c r="AE79" s="16" t="str">
        <f t="shared" si="8"/>
        <v>C</v>
      </c>
      <c r="AF79" s="15" t="str">
        <f>IF(CritereSelection!F73="x",AE79,"NT")</f>
        <v>NT</v>
      </c>
      <c r="AG79" s="15" t="str">
        <f>IF(CritereSelection!G73="x",AE79,"NT")</f>
        <v>NT</v>
      </c>
      <c r="AH79" s="15" t="str">
        <f>IF(Criteres!$H73=1,$AE79,"NT")</f>
        <v>C</v>
      </c>
      <c r="AI79" s="15" t="str">
        <f>IF(Criteres!$H73=2,$AE79,"NT")</f>
        <v>NT</v>
      </c>
      <c r="AJ79" s="15" t="str">
        <f>IF(Criteres!$H73=3,$AE79,"NT")</f>
        <v>NT</v>
      </c>
      <c r="AK79" s="15"/>
      <c r="AL79" s="15"/>
      <c r="AM79" s="15"/>
      <c r="AN79" s="15"/>
      <c r="AO79" s="14"/>
    </row>
    <row r="80" spans="1:41">
      <c r="A80" s="14" t="str">
        <f>Criteres!B74</f>
        <v>Présentation</v>
      </c>
      <c r="B80" s="14" t="str">
        <f>Criteres!C74</f>
        <v>10.2</v>
      </c>
      <c r="C80" s="14" t="str">
        <f>Criteres!D74</f>
        <v>A</v>
      </c>
      <c r="D80" s="14" t="str">
        <f>IF('P01'!F74&gt;"","NC",'P01'!E74)</f>
        <v>C</v>
      </c>
      <c r="E80" s="14" t="str">
        <f>IF('P02'!F74&gt;"","NC",'P02'!E74)</f>
        <v>C</v>
      </c>
      <c r="F80" s="14" t="str">
        <f>IF('P03'!F74&gt;"","NC",'P03'!E74)</f>
        <v>C</v>
      </c>
      <c r="G80" s="14" t="str">
        <f>IF('P04'!F74&gt;"","NC",'P04'!E74)</f>
        <v>C</v>
      </c>
      <c r="H80" s="14" t="str">
        <f>IF('P05'!F74&gt;"","NC",'P05'!E74)</f>
        <v>C</v>
      </c>
      <c r="I80" s="14" t="str">
        <f>IF('P06'!F74&gt;"","NC",'P06'!E74)</f>
        <v>C</v>
      </c>
      <c r="J80" s="14" t="str">
        <f>IF('P07'!F74&gt;"","NC",'P07'!E74)</f>
        <v>C</v>
      </c>
      <c r="K80" s="14" t="str">
        <f>IF('P08'!F74&gt;"","NC",'P08'!E74)</f>
        <v>C</v>
      </c>
      <c r="L80" s="14" t="str">
        <f>IF('P09'!F74&gt;"","NC",'P09'!E74)</f>
        <v>C</v>
      </c>
      <c r="M80" s="14" t="str">
        <f>IF('P10'!F74&gt;"","NC",'P10'!E74)</f>
        <v>C</v>
      </c>
      <c r="N80" s="14" t="str">
        <f>IF('P11'!F74&gt;"","NC",'P11'!E74)</f>
        <v>C</v>
      </c>
      <c r="O80" s="14" t="str">
        <f>IF('P12'!F74&gt;"","NC",'P12'!E74)</f>
        <v>C</v>
      </c>
      <c r="P80" s="14" t="str">
        <f>IF('P13'!F74&gt;"","NC",'P13'!E74)</f>
        <v>C</v>
      </c>
      <c r="Q80" s="14" t="str">
        <f>IF('P14'!F74&gt;"","NC",'P14'!E74)</f>
        <v>C</v>
      </c>
      <c r="R80" s="14" t="str">
        <f>IF('P15'!F74&gt;"","NC",'P15'!E74)</f>
        <v>C</v>
      </c>
      <c r="S80" s="14" t="str">
        <f>IF('P16'!F74&gt;"","NC",'P16'!E74)</f>
        <v>NT</v>
      </c>
      <c r="T80" s="14" t="str">
        <f>IF('P17'!F74&gt;"","NC",'P17'!E74)</f>
        <v>NT</v>
      </c>
      <c r="U80" s="14" t="str">
        <f>IF('P18'!F74&gt;"","NC",'P18'!E74)</f>
        <v>NT</v>
      </c>
      <c r="V80" s="14" t="str">
        <f>IF('P19'!F74&gt;"","NC",'P19'!E74)</f>
        <v>NT</v>
      </c>
      <c r="W80" s="207" t="str">
        <f>IF('P20'!F74&gt;"","NC",'P20'!E74)</f>
        <v>NT</v>
      </c>
      <c r="X80" s="14"/>
      <c r="Y80" s="14"/>
      <c r="Z80" s="14"/>
      <c r="AA80" s="14">
        <v>71</v>
      </c>
      <c r="AB80" s="15">
        <f>COUNTIF(BaseDeCalcul!D80:Z80,"C")</f>
        <v>15</v>
      </c>
      <c r="AC80" s="15">
        <f>COUNTIF(BaseDeCalcul!D80:Z80,"NC")</f>
        <v>0</v>
      </c>
      <c r="AD80" s="15">
        <f>COUNTIF(BaseDeCalcul!D80:Z80,"NA")</f>
        <v>0</v>
      </c>
      <c r="AE80" s="16" t="str">
        <f t="shared" si="8"/>
        <v>C</v>
      </c>
      <c r="AF80" s="15" t="str">
        <f>IF(CritereSelection!F74="x",AE80,"NT")</f>
        <v>NT</v>
      </c>
      <c r="AG80" s="15" t="str">
        <f>IF(CritereSelection!G74="x",AE80,"NT")</f>
        <v>NT</v>
      </c>
      <c r="AH80" s="15" t="str">
        <f>IF(Criteres!$H74=1,$AE80,"NT")</f>
        <v>C</v>
      </c>
      <c r="AI80" s="15" t="str">
        <f>IF(Criteres!$H74=2,$AE80,"NT")</f>
        <v>NT</v>
      </c>
      <c r="AJ80" s="15" t="str">
        <f>IF(Criteres!$H74=3,$AE80,"NT")</f>
        <v>NT</v>
      </c>
      <c r="AK80" s="15"/>
      <c r="AL80" s="15"/>
      <c r="AM80" s="15"/>
      <c r="AN80" s="15"/>
      <c r="AO80" s="14"/>
    </row>
    <row r="81" spans="1:41">
      <c r="A81" s="14" t="str">
        <f>Criteres!B75</f>
        <v>Présentation</v>
      </c>
      <c r="B81" s="14" t="str">
        <f>Criteres!C75</f>
        <v>10.3</v>
      </c>
      <c r="C81" s="14" t="str">
        <f>Criteres!D75</f>
        <v>A</v>
      </c>
      <c r="D81" s="14" t="str">
        <f>IF('P01'!F75&gt;"","NC",'P01'!E75)</f>
        <v>NC</v>
      </c>
      <c r="E81" s="14" t="str">
        <f>IF('P02'!F75&gt;"","NC",'P02'!E75)</f>
        <v>C</v>
      </c>
      <c r="F81" s="14" t="str">
        <f>IF('P03'!F75&gt;"","NC",'P03'!E75)</f>
        <v>C</v>
      </c>
      <c r="G81" s="14" t="str">
        <f>IF('P04'!F75&gt;"","NC",'P04'!E75)</f>
        <v>C</v>
      </c>
      <c r="H81" s="14" t="str">
        <f>IF('P05'!F75&gt;"","NC",'P05'!E75)</f>
        <v>NC</v>
      </c>
      <c r="I81" s="14" t="str">
        <f>IF('P06'!F75&gt;"","NC",'P06'!E75)</f>
        <v>NC</v>
      </c>
      <c r="J81" s="14" t="str">
        <f>IF('P07'!F75&gt;"","NC",'P07'!E75)</f>
        <v>NC</v>
      </c>
      <c r="K81" s="14" t="str">
        <f>IF('P08'!F75&gt;"","NC",'P08'!E75)</f>
        <v>NC</v>
      </c>
      <c r="L81" s="14" t="str">
        <f>IF('P09'!F75&gt;"","NC",'P09'!E75)</f>
        <v>NC</v>
      </c>
      <c r="M81" s="14" t="str">
        <f>IF('P10'!F75&gt;"","NC",'P10'!E75)</f>
        <v>C</v>
      </c>
      <c r="N81" s="14" t="str">
        <f>IF('P11'!F75&gt;"","NC",'P11'!E75)</f>
        <v>NC</v>
      </c>
      <c r="O81" s="14" t="str">
        <f>IF('P12'!F75&gt;"","NC",'P12'!E75)</f>
        <v>C</v>
      </c>
      <c r="P81" s="14" t="str">
        <f>IF('P13'!F75&gt;"","NC",'P13'!E75)</f>
        <v>C</v>
      </c>
      <c r="Q81" s="14" t="str">
        <f>IF('P14'!F75&gt;"","NC",'P14'!E75)</f>
        <v>C</v>
      </c>
      <c r="R81" s="14" t="str">
        <f>IF('P15'!F75&gt;"","NC",'P15'!E75)</f>
        <v>C</v>
      </c>
      <c r="S81" s="14" t="str">
        <f>IF('P16'!F75&gt;"","NC",'P16'!E75)</f>
        <v>NT</v>
      </c>
      <c r="T81" s="14" t="str">
        <f>IF('P17'!F75&gt;"","NC",'P17'!E75)</f>
        <v>NT</v>
      </c>
      <c r="U81" s="14" t="str">
        <f>IF('P18'!F75&gt;"","NC",'P18'!E75)</f>
        <v>NT</v>
      </c>
      <c r="V81" s="14" t="str">
        <f>IF('P19'!F75&gt;"","NC",'P19'!E75)</f>
        <v>NT</v>
      </c>
      <c r="W81" s="207" t="str">
        <f>IF('P20'!F75&gt;"","NC",'P20'!E75)</f>
        <v>NT</v>
      </c>
      <c r="X81" s="14"/>
      <c r="Y81" s="14"/>
      <c r="Z81" s="14"/>
      <c r="AA81" s="14">
        <v>72</v>
      </c>
      <c r="AB81" s="15">
        <f>COUNTIF(BaseDeCalcul!D81:Z81,"C")</f>
        <v>8</v>
      </c>
      <c r="AC81" s="15">
        <f>COUNTIF(BaseDeCalcul!D81:Z81,"NC")</f>
        <v>7</v>
      </c>
      <c r="AD81" s="15">
        <f>COUNTIF(BaseDeCalcul!D81:Z81,"NA")</f>
        <v>0</v>
      </c>
      <c r="AE81" s="16" t="str">
        <f t="shared" si="8"/>
        <v>NC</v>
      </c>
      <c r="AF81" s="15" t="str">
        <f>IF(CritereSelection!F75="x",AE81,"NT")</f>
        <v>NT</v>
      </c>
      <c r="AG81" s="15" t="str">
        <f>IF(CritereSelection!G75="x",AE81,"NT")</f>
        <v>NT</v>
      </c>
      <c r="AH81" s="15" t="str">
        <f>IF(Criteres!$H75=1,$AE81,"NT")</f>
        <v>NC</v>
      </c>
      <c r="AI81" s="15" t="str">
        <f>IF(Criteres!$H75=2,$AE81,"NT")</f>
        <v>NT</v>
      </c>
      <c r="AJ81" s="15" t="str">
        <f>IF(Criteres!$H75=3,$AE81,"NT")</f>
        <v>NT</v>
      </c>
      <c r="AK81" s="15"/>
      <c r="AL81" s="15"/>
      <c r="AM81" s="15"/>
      <c r="AN81" s="15"/>
      <c r="AO81" s="14"/>
    </row>
    <row r="82" spans="1:41">
      <c r="A82" s="14" t="str">
        <f>Criteres!B76</f>
        <v>Présentation</v>
      </c>
      <c r="B82" s="14" t="str">
        <f>Criteres!C76</f>
        <v>10.4</v>
      </c>
      <c r="C82" s="14" t="str">
        <f>Criteres!D76</f>
        <v>AA</v>
      </c>
      <c r="D82" s="14" t="str">
        <f>IF('P01'!F76&gt;"","NC",'P01'!E76)</f>
        <v>C</v>
      </c>
      <c r="E82" s="14" t="str">
        <f>IF('P02'!F76&gt;"","NC",'P02'!E76)</f>
        <v>C</v>
      </c>
      <c r="F82" s="14" t="str">
        <f>IF('P03'!F76&gt;"","NC",'P03'!E76)</f>
        <v>C</v>
      </c>
      <c r="G82" s="14" t="str">
        <f>IF('P04'!F76&gt;"","NC",'P04'!E76)</f>
        <v>C</v>
      </c>
      <c r="H82" s="14" t="str">
        <f>IF('P05'!F76&gt;"","NC",'P05'!E76)</f>
        <v>C</v>
      </c>
      <c r="I82" s="14" t="str">
        <f>IF('P06'!F76&gt;"","NC",'P06'!E76)</f>
        <v>C</v>
      </c>
      <c r="J82" s="14" t="str">
        <f>IF('P07'!F76&gt;"","NC",'P07'!E76)</f>
        <v>C</v>
      </c>
      <c r="K82" s="14" t="str">
        <f>IF('P08'!F76&gt;"","NC",'P08'!E76)</f>
        <v>C</v>
      </c>
      <c r="L82" s="14" t="str">
        <f>IF('P09'!F76&gt;"","NC",'P09'!E76)</f>
        <v>C</v>
      </c>
      <c r="M82" s="14" t="str">
        <f>IF('P10'!F76&gt;"","NC",'P10'!E76)</f>
        <v>C</v>
      </c>
      <c r="N82" s="14" t="str">
        <f>IF('P11'!F76&gt;"","NC",'P11'!E76)</f>
        <v>C</v>
      </c>
      <c r="O82" s="14" t="str">
        <f>IF('P12'!F76&gt;"","NC",'P12'!E76)</f>
        <v>C</v>
      </c>
      <c r="P82" s="14" t="str">
        <f>IF('P13'!F76&gt;"","NC",'P13'!E76)</f>
        <v>C</v>
      </c>
      <c r="Q82" s="14" t="str">
        <f>IF('P14'!F76&gt;"","NC",'P14'!E76)</f>
        <v>C</v>
      </c>
      <c r="R82" s="14" t="str">
        <f>IF('P15'!F76&gt;"","NC",'P15'!E76)</f>
        <v>C</v>
      </c>
      <c r="S82" s="14" t="str">
        <f>IF('P16'!F76&gt;"","NC",'P16'!E76)</f>
        <v>NT</v>
      </c>
      <c r="T82" s="14" t="str">
        <f>IF('P17'!F76&gt;"","NC",'P17'!E76)</f>
        <v>NT</v>
      </c>
      <c r="U82" s="14" t="str">
        <f>IF('P18'!F76&gt;"","NC",'P18'!E76)</f>
        <v>NT</v>
      </c>
      <c r="V82" s="14" t="str">
        <f>IF('P19'!F76&gt;"","NC",'P19'!E76)</f>
        <v>NT</v>
      </c>
      <c r="W82" s="205" t="str">
        <f>IF('P20'!F76&gt;"","NC",'P20'!E76)</f>
        <v>NT</v>
      </c>
      <c r="X82" s="14"/>
      <c r="Y82" s="14"/>
      <c r="Z82" s="14"/>
      <c r="AA82" s="14">
        <v>73</v>
      </c>
      <c r="AB82" s="15">
        <f>COUNTIF(BaseDeCalcul!D82:Z82,"C")</f>
        <v>15</v>
      </c>
      <c r="AC82" s="15">
        <f>COUNTIF(BaseDeCalcul!D82:Z82,"NC")</f>
        <v>0</v>
      </c>
      <c r="AD82" s="15">
        <f>COUNTIF(BaseDeCalcul!D82:Z82,"NA")</f>
        <v>0</v>
      </c>
      <c r="AE82" s="16" t="str">
        <f t="shared" si="8"/>
        <v>C</v>
      </c>
      <c r="AF82" s="15" t="str">
        <f>IF(CritereSelection!F76="x",AE82,"NT")</f>
        <v>NT</v>
      </c>
      <c r="AG82" s="15" t="str">
        <f>IF(CritereSelection!G76="x",AE82,"NT")</f>
        <v>NT</v>
      </c>
      <c r="AH82" s="15" t="str">
        <f>IF(Criteres!$H76=1,$AE82,"NT")</f>
        <v>C</v>
      </c>
      <c r="AI82" s="15" t="str">
        <f>IF(Criteres!$H76=2,$AE82,"NT")</f>
        <v>NT</v>
      </c>
      <c r="AJ82" s="15" t="str">
        <f>IF(Criteres!$H76=3,$AE82,"NT")</f>
        <v>NT</v>
      </c>
      <c r="AK82" s="15"/>
      <c r="AL82" s="15"/>
      <c r="AM82" s="15"/>
      <c r="AN82" s="15"/>
      <c r="AO82" s="14"/>
    </row>
    <row r="83" spans="1:41">
      <c r="A83" s="14" t="str">
        <f>Criteres!B77</f>
        <v>Présentation</v>
      </c>
      <c r="B83" s="14" t="str">
        <f>Criteres!C77</f>
        <v>10.5</v>
      </c>
      <c r="C83" s="14" t="str">
        <f>Criteres!D77</f>
        <v>AA</v>
      </c>
      <c r="D83" s="14" t="str">
        <f>IF('P01'!F77&gt;"","NC",'P01'!E77)</f>
        <v>C</v>
      </c>
      <c r="E83" s="14" t="str">
        <f>IF('P02'!F77&gt;"","NC",'P02'!E77)</f>
        <v>C</v>
      </c>
      <c r="F83" s="14" t="str">
        <f>IF('P03'!F77&gt;"","NC",'P03'!E77)</f>
        <v>C</v>
      </c>
      <c r="G83" s="14" t="str">
        <f>IF('P04'!F77&gt;"","NC",'P04'!E77)</f>
        <v>C</v>
      </c>
      <c r="H83" s="14" t="str">
        <f>IF('P05'!F77&gt;"","NC",'P05'!E77)</f>
        <v>C</v>
      </c>
      <c r="I83" s="14" t="str">
        <f>IF('P06'!F77&gt;"","NC",'P06'!E77)</f>
        <v>C</v>
      </c>
      <c r="J83" s="14" t="str">
        <f>IF('P07'!F77&gt;"","NC",'P07'!E77)</f>
        <v>C</v>
      </c>
      <c r="K83" s="14" t="str">
        <f>IF('P08'!F77&gt;"","NC",'P08'!E77)</f>
        <v>C</v>
      </c>
      <c r="L83" s="14" t="str">
        <f>IF('P09'!F77&gt;"","NC",'P09'!E77)</f>
        <v>C</v>
      </c>
      <c r="M83" s="14" t="str">
        <f>IF('P10'!F77&gt;"","NC",'P10'!E77)</f>
        <v>C</v>
      </c>
      <c r="N83" s="14" t="str">
        <f>IF('P11'!F77&gt;"","NC",'P11'!E77)</f>
        <v>C</v>
      </c>
      <c r="O83" s="14" t="str">
        <f>IF('P12'!F77&gt;"","NC",'P12'!E77)</f>
        <v>C</v>
      </c>
      <c r="P83" s="14" t="str">
        <f>IF('P13'!F77&gt;"","NC",'P13'!E77)</f>
        <v>C</v>
      </c>
      <c r="Q83" s="14" t="str">
        <f>IF('P14'!F77&gt;"","NC",'P14'!E77)</f>
        <v>C</v>
      </c>
      <c r="R83" s="14" t="str">
        <f>IF('P15'!F77&gt;"","NC",'P15'!E77)</f>
        <v>C</v>
      </c>
      <c r="S83" s="14" t="str">
        <f>IF('P16'!F77&gt;"","NC",'P16'!E77)</f>
        <v>NT</v>
      </c>
      <c r="T83" s="14" t="str">
        <f>IF('P17'!F77&gt;"","NC",'P17'!E77)</f>
        <v>NT</v>
      </c>
      <c r="U83" s="14" t="str">
        <f>IF('P18'!F77&gt;"","NC",'P18'!E77)</f>
        <v>NT</v>
      </c>
      <c r="V83" s="14" t="str">
        <f>IF('P19'!F77&gt;"","NC",'P19'!E77)</f>
        <v>NT</v>
      </c>
      <c r="W83" s="207" t="str">
        <f>IF('P20'!F77&gt;"","NC",'P20'!E77)</f>
        <v>NT</v>
      </c>
      <c r="X83" s="14"/>
      <c r="Y83" s="14"/>
      <c r="Z83" s="14"/>
      <c r="AA83" s="14">
        <v>74</v>
      </c>
      <c r="AB83" s="15">
        <f>COUNTIF(BaseDeCalcul!D83:Z83,"C")</f>
        <v>15</v>
      </c>
      <c r="AC83" s="15">
        <f>COUNTIF(BaseDeCalcul!D83:Z83,"NC")</f>
        <v>0</v>
      </c>
      <c r="AD83" s="15">
        <f>COUNTIF(BaseDeCalcul!D83:Z83,"NA")</f>
        <v>0</v>
      </c>
      <c r="AE83" s="16" t="str">
        <f t="shared" si="8"/>
        <v>C</v>
      </c>
      <c r="AF83" s="15" t="str">
        <f>IF(CritereSelection!F77="x",AE83,"NT")</f>
        <v>NT</v>
      </c>
      <c r="AG83" s="15" t="str">
        <f>IF(CritereSelection!G77="x",AE83,"NT")</f>
        <v>NT</v>
      </c>
      <c r="AH83" s="15" t="str">
        <f>IF(Criteres!$H77=1,$AE83,"NT")</f>
        <v>C</v>
      </c>
      <c r="AI83" s="15" t="str">
        <f>IF(Criteres!$H77=2,$AE83,"NT")</f>
        <v>NT</v>
      </c>
      <c r="AJ83" s="15" t="str">
        <f>IF(Criteres!$H77=3,$AE83,"NT")</f>
        <v>NT</v>
      </c>
      <c r="AK83" s="15"/>
      <c r="AL83" s="15"/>
      <c r="AM83" s="15"/>
      <c r="AN83" s="15"/>
      <c r="AO83" s="14"/>
    </row>
    <row r="84" spans="1:41">
      <c r="A84" s="14" t="str">
        <f>Criteres!B78</f>
        <v>Présentation</v>
      </c>
      <c r="B84" s="14" t="str">
        <f>Criteres!C78</f>
        <v>10.6</v>
      </c>
      <c r="C84" s="14" t="str">
        <f>Criteres!D78</f>
        <v>A</v>
      </c>
      <c r="D84" s="14" t="str">
        <f>IF('P01'!F78&gt;"","NC",'P01'!E78)</f>
        <v>NA</v>
      </c>
      <c r="E84" s="14" t="str">
        <f>IF('P02'!F78&gt;"","NC",'P02'!E78)</f>
        <v>NA</v>
      </c>
      <c r="F84" s="14" t="str">
        <f>IF('P03'!F78&gt;"","NC",'P03'!E78)</f>
        <v>C</v>
      </c>
      <c r="G84" s="14" t="str">
        <f>IF('P04'!F78&gt;"","NC",'P04'!E78)</f>
        <v>NA</v>
      </c>
      <c r="H84" s="14" t="str">
        <f>IF('P05'!F78&gt;"","NC",'P05'!E78)</f>
        <v>NA</v>
      </c>
      <c r="I84" s="14" t="str">
        <f>IF('P06'!F78&gt;"","NC",'P06'!E78)</f>
        <v>NA</v>
      </c>
      <c r="J84" s="14" t="str">
        <f>IF('P07'!F78&gt;"","NC",'P07'!E78)</f>
        <v>C</v>
      </c>
      <c r="K84" s="14" t="str">
        <f>IF('P08'!F78&gt;"","NC",'P08'!E78)</f>
        <v>NA</v>
      </c>
      <c r="L84" s="14" t="str">
        <f>IF('P09'!F78&gt;"","NC",'P09'!E78)</f>
        <v>NA</v>
      </c>
      <c r="M84" s="14" t="str">
        <f>IF('P10'!F78&gt;"","NC",'P10'!E78)</f>
        <v>C</v>
      </c>
      <c r="N84" s="14" t="str">
        <f>IF('P11'!F78&gt;"","NC",'P11'!E78)</f>
        <v>NA</v>
      </c>
      <c r="O84" s="14" t="str">
        <f>IF('P12'!F78&gt;"","NC",'P12'!E78)</f>
        <v>NA</v>
      </c>
      <c r="P84" s="14" t="str">
        <f>IF('P13'!F78&gt;"","NC",'P13'!E78)</f>
        <v>NA</v>
      </c>
      <c r="Q84" s="14" t="str">
        <f>IF('P14'!F78&gt;"","NC",'P14'!E78)</f>
        <v>NA</v>
      </c>
      <c r="R84" s="14" t="str">
        <f>IF('P15'!F78&gt;"","NC",'P15'!E78)</f>
        <v>C</v>
      </c>
      <c r="S84" s="14" t="str">
        <f>IF('P16'!F78&gt;"","NC",'P16'!E78)</f>
        <v>NT</v>
      </c>
      <c r="T84" s="14" t="str">
        <f>IF('P17'!F78&gt;"","NC",'P17'!E78)</f>
        <v>NT</v>
      </c>
      <c r="U84" s="14" t="str">
        <f>IF('P18'!F78&gt;"","NC",'P18'!E78)</f>
        <v>NT</v>
      </c>
      <c r="V84" s="14" t="str">
        <f>IF('P19'!F78&gt;"","NC",'P19'!E78)</f>
        <v>NT</v>
      </c>
      <c r="W84" s="204" t="str">
        <f>IF('P20'!F78&gt;"","NC",'P20'!E78)</f>
        <v>NT</v>
      </c>
      <c r="X84" s="14"/>
      <c r="Y84" s="14"/>
      <c r="Z84" s="14"/>
      <c r="AA84" s="14">
        <v>75</v>
      </c>
      <c r="AB84" s="15">
        <f>COUNTIF(BaseDeCalcul!D84:Z84,"C")</f>
        <v>4</v>
      </c>
      <c r="AC84" s="15">
        <f>COUNTIF(BaseDeCalcul!D84:Z84,"NC")</f>
        <v>0</v>
      </c>
      <c r="AD84" s="15">
        <f>COUNTIF(BaseDeCalcul!D84:Z84,"NA")</f>
        <v>11</v>
      </c>
      <c r="AE84" s="16" t="str">
        <f t="shared" si="8"/>
        <v>C</v>
      </c>
      <c r="AF84" s="15" t="str">
        <f>IF(CritereSelection!F78="x",AE84,"NT")</f>
        <v>NT</v>
      </c>
      <c r="AG84" s="15" t="str">
        <f>IF(CritereSelection!G78="x",AE84,"NT")</f>
        <v>NT</v>
      </c>
      <c r="AH84" s="15" t="str">
        <f>IF(Criteres!$H78=1,$AE84,"NT")</f>
        <v>NT</v>
      </c>
      <c r="AI84" s="15" t="str">
        <f>IF(Criteres!$H78=2,$AE84,"NT")</f>
        <v>C</v>
      </c>
      <c r="AJ84" s="15" t="str">
        <f>IF(Criteres!$H78=3,$AE84,"NT")</f>
        <v>NT</v>
      </c>
      <c r="AK84" s="15"/>
      <c r="AL84" s="15"/>
      <c r="AM84" s="15"/>
      <c r="AN84" s="15"/>
      <c r="AO84" s="14"/>
    </row>
    <row r="85" spans="1:41">
      <c r="A85" s="14" t="str">
        <f>Criteres!B79</f>
        <v>Présentation</v>
      </c>
      <c r="B85" s="14" t="str">
        <f>Criteres!C79</f>
        <v>10.7</v>
      </c>
      <c r="C85" s="14" t="str">
        <f>Criteres!D79</f>
        <v>A</v>
      </c>
      <c r="D85" s="14" t="str">
        <f>IF('P01'!F79&gt;"","NC",'P01'!E79)</f>
        <v>C</v>
      </c>
      <c r="E85" s="14" t="str">
        <f>IF('P02'!F79&gt;"","NC",'P02'!E79)</f>
        <v>C</v>
      </c>
      <c r="F85" s="14" t="str">
        <f>IF('P03'!F79&gt;"","NC",'P03'!E79)</f>
        <v>C</v>
      </c>
      <c r="G85" s="14" t="str">
        <f>IF('P04'!F79&gt;"","NC",'P04'!E79)</f>
        <v>C</v>
      </c>
      <c r="H85" s="14" t="str">
        <f>IF('P05'!F79&gt;"","NC",'P05'!E79)</f>
        <v>C</v>
      </c>
      <c r="I85" s="14" t="str">
        <f>IF('P06'!F79&gt;"","NC",'P06'!E79)</f>
        <v>C</v>
      </c>
      <c r="J85" s="14" t="str">
        <f>IF('P07'!F79&gt;"","NC",'P07'!E79)</f>
        <v>NC</v>
      </c>
      <c r="K85" s="14" t="str">
        <f>IF('P08'!F79&gt;"","NC",'P08'!E79)</f>
        <v>C</v>
      </c>
      <c r="L85" s="14" t="str">
        <f>IF('P09'!F79&gt;"","NC",'P09'!E79)</f>
        <v>C</v>
      </c>
      <c r="M85" s="14" t="str">
        <f>IF('P10'!F79&gt;"","NC",'P10'!E79)</f>
        <v>C</v>
      </c>
      <c r="N85" s="14" t="str">
        <f>IF('P11'!F79&gt;"","NC",'P11'!E79)</f>
        <v>C</v>
      </c>
      <c r="O85" s="14" t="str">
        <f>IF('P12'!F79&gt;"","NC",'P12'!E79)</f>
        <v>C</v>
      </c>
      <c r="P85" s="14" t="str">
        <f>IF('P13'!F79&gt;"","NC",'P13'!E79)</f>
        <v>C</v>
      </c>
      <c r="Q85" s="14" t="str">
        <f>IF('P14'!F79&gt;"","NC",'P14'!E79)</f>
        <v>C</v>
      </c>
      <c r="R85" s="14" t="str">
        <f>IF('P15'!F79&gt;"","NC",'P15'!E79)</f>
        <v>C</v>
      </c>
      <c r="S85" s="14" t="str">
        <f>IF('P16'!F79&gt;"","NC",'P16'!E79)</f>
        <v>NT</v>
      </c>
      <c r="T85" s="14" t="str">
        <f>IF('P17'!F79&gt;"","NC",'P17'!E79)</f>
        <v>NT</v>
      </c>
      <c r="U85" s="14" t="str">
        <f>IF('P18'!F79&gt;"","NC",'P18'!E79)</f>
        <v>NT</v>
      </c>
      <c r="V85" s="14" t="str">
        <f>IF('P19'!F79&gt;"","NC",'P19'!E79)</f>
        <v>NT</v>
      </c>
      <c r="W85" s="205" t="str">
        <f>IF('P20'!F79&gt;"","NC",'P20'!E79)</f>
        <v>NT</v>
      </c>
      <c r="X85" s="14"/>
      <c r="Y85" s="14"/>
      <c r="Z85" s="14"/>
      <c r="AA85" s="14">
        <v>76</v>
      </c>
      <c r="AB85" s="15">
        <f>COUNTIF(BaseDeCalcul!D85:Z85,"C")</f>
        <v>14</v>
      </c>
      <c r="AC85" s="15">
        <f>COUNTIF(BaseDeCalcul!D85:Z85,"NC")</f>
        <v>1</v>
      </c>
      <c r="AD85" s="15">
        <f>COUNTIF(BaseDeCalcul!D85:Z85,"NA")</f>
        <v>0</v>
      </c>
      <c r="AE85" s="16" t="str">
        <f t="shared" si="8"/>
        <v>NC</v>
      </c>
      <c r="AF85" s="15" t="str">
        <f>IF(CritereSelection!F79="x",AE85,"NT")</f>
        <v>NT</v>
      </c>
      <c r="AG85" s="15" t="str">
        <f>IF(CritereSelection!G79="x",AE85,"NT")</f>
        <v>NT</v>
      </c>
      <c r="AH85" s="15" t="str">
        <f>IF(Criteres!$H79=1,$AE85,"NT")</f>
        <v>NC</v>
      </c>
      <c r="AI85" s="15" t="str">
        <f>IF(Criteres!$H79=2,$AE85,"NT")</f>
        <v>NT</v>
      </c>
      <c r="AJ85" s="15" t="str">
        <f>IF(Criteres!$H79=3,$AE85,"NT")</f>
        <v>NT</v>
      </c>
      <c r="AK85" s="15"/>
      <c r="AL85" s="15"/>
      <c r="AM85" s="15"/>
      <c r="AN85" s="15"/>
      <c r="AO85" s="14"/>
    </row>
    <row r="86" spans="1:41">
      <c r="A86" s="14" t="str">
        <f>Criteres!B80</f>
        <v>Présentation</v>
      </c>
      <c r="B86" s="14" t="str">
        <f>Criteres!C80</f>
        <v>10.8</v>
      </c>
      <c r="C86" s="14" t="str">
        <f>Criteres!D80</f>
        <v>A</v>
      </c>
      <c r="D86" s="14" t="str">
        <f>IF('P01'!F80&gt;"","NC",'P01'!E80)</f>
        <v>C</v>
      </c>
      <c r="E86" s="14" t="str">
        <f>IF('P02'!F80&gt;"","NC",'P02'!E80)</f>
        <v>C</v>
      </c>
      <c r="F86" s="14" t="str">
        <f>IF('P03'!F80&gt;"","NC",'P03'!E80)</f>
        <v>C</v>
      </c>
      <c r="G86" s="14" t="str">
        <f>IF('P04'!F80&gt;"","NC",'P04'!E80)</f>
        <v>C</v>
      </c>
      <c r="H86" s="14" t="str">
        <f>IF('P05'!F80&gt;"","NC",'P05'!E80)</f>
        <v>C</v>
      </c>
      <c r="I86" s="14" t="str">
        <f>IF('P06'!F80&gt;"","NC",'P06'!E80)</f>
        <v>C</v>
      </c>
      <c r="J86" s="14" t="str">
        <f>IF('P07'!F80&gt;"","NC",'P07'!E80)</f>
        <v>C</v>
      </c>
      <c r="K86" s="14" t="str">
        <f>IF('P08'!F80&gt;"","NC",'P08'!E80)</f>
        <v>C</v>
      </c>
      <c r="L86" s="14" t="str">
        <f>IF('P09'!F80&gt;"","NC",'P09'!E80)</f>
        <v>C</v>
      </c>
      <c r="M86" s="14" t="str">
        <f>IF('P10'!F80&gt;"","NC",'P10'!E80)</f>
        <v>C</v>
      </c>
      <c r="N86" s="14" t="str">
        <f>IF('P11'!F80&gt;"","NC",'P11'!E80)</f>
        <v>C</v>
      </c>
      <c r="O86" s="14" t="str">
        <f>IF('P12'!F80&gt;"","NC",'P12'!E80)</f>
        <v>C</v>
      </c>
      <c r="P86" s="14" t="str">
        <f>IF('P13'!F80&gt;"","NC",'P13'!E80)</f>
        <v>C</v>
      </c>
      <c r="Q86" s="14" t="str">
        <f>IF('P14'!F80&gt;"","NC",'P14'!E80)</f>
        <v>C</v>
      </c>
      <c r="R86" s="14" t="str">
        <f>IF('P15'!F80&gt;"","NC",'P15'!E80)</f>
        <v>C</v>
      </c>
      <c r="S86" s="14" t="str">
        <f>IF('P16'!F80&gt;"","NC",'P16'!E80)</f>
        <v>NT</v>
      </c>
      <c r="T86" s="14" t="str">
        <f>IF('P17'!F80&gt;"","NC",'P17'!E80)</f>
        <v>NT</v>
      </c>
      <c r="U86" s="14" t="str">
        <f>IF('P18'!F80&gt;"","NC",'P18'!E80)</f>
        <v>NT</v>
      </c>
      <c r="V86" s="14" t="str">
        <f>IF('P19'!F80&gt;"","NC",'P19'!E80)</f>
        <v>NT</v>
      </c>
      <c r="W86" s="207" t="str">
        <f>IF('P20'!F80&gt;"","NC",'P20'!E80)</f>
        <v>NT</v>
      </c>
      <c r="X86" s="14"/>
      <c r="Y86" s="14"/>
      <c r="Z86" s="14"/>
      <c r="AA86" s="14">
        <v>77</v>
      </c>
      <c r="AB86" s="15">
        <f>COUNTIF(BaseDeCalcul!D86:Z86,"C")</f>
        <v>15</v>
      </c>
      <c r="AC86" s="15">
        <f>COUNTIF(BaseDeCalcul!D86:Z86,"NC")</f>
        <v>0</v>
      </c>
      <c r="AD86" s="15">
        <f>COUNTIF(BaseDeCalcul!D86:Z86,"NA")</f>
        <v>0</v>
      </c>
      <c r="AE86" s="16" t="str">
        <f t="shared" si="8"/>
        <v>C</v>
      </c>
      <c r="AF86" s="15" t="str">
        <f>IF(CritereSelection!F80="x",AE86,"NT")</f>
        <v>NT</v>
      </c>
      <c r="AG86" s="15" t="str">
        <f>IF(CritereSelection!G80="x",AE86,"NT")</f>
        <v>NT</v>
      </c>
      <c r="AH86" s="15" t="str">
        <f>IF(Criteres!$H80=1,$AE86,"NT")</f>
        <v>C</v>
      </c>
      <c r="AI86" s="15" t="str">
        <f>IF(Criteres!$H80=2,$AE86,"NT")</f>
        <v>NT</v>
      </c>
      <c r="AJ86" s="15" t="str">
        <f>IF(Criteres!$H80=3,$AE86,"NT")</f>
        <v>NT</v>
      </c>
      <c r="AK86" s="282" t="s">
        <v>503</v>
      </c>
      <c r="AL86" s="282"/>
      <c r="AM86" s="282"/>
      <c r="AN86" s="282"/>
      <c r="AO86" s="282"/>
    </row>
    <row r="87" spans="1:41">
      <c r="A87" s="14" t="str">
        <f>Criteres!B81</f>
        <v>Présentation</v>
      </c>
      <c r="B87" s="14" t="str">
        <f>Criteres!C81</f>
        <v>10.9</v>
      </c>
      <c r="C87" s="14" t="str">
        <f>Criteres!D81</f>
        <v>A</v>
      </c>
      <c r="D87" s="14" t="str">
        <f>IF('P01'!F81&gt;"","NC",'P01'!E81)</f>
        <v>NA</v>
      </c>
      <c r="E87" s="14" t="str">
        <f>IF('P02'!F81&gt;"","NC",'P02'!E81)</f>
        <v>NA</v>
      </c>
      <c r="F87" s="14" t="str">
        <f>IF('P03'!F81&gt;"","NC",'P03'!E81)</f>
        <v>NA</v>
      </c>
      <c r="G87" s="14" t="str">
        <f>IF('P04'!F81&gt;"","NC",'P04'!E81)</f>
        <v>NA</v>
      </c>
      <c r="H87" s="14" t="str">
        <f>IF('P05'!F81&gt;"","NC",'P05'!E81)</f>
        <v>NA</v>
      </c>
      <c r="I87" s="14" t="str">
        <f>IF('P06'!F81&gt;"","NC",'P06'!E81)</f>
        <v>C</v>
      </c>
      <c r="J87" s="14" t="str">
        <f>IF('P07'!F81&gt;"","NC",'P07'!E81)</f>
        <v>NA</v>
      </c>
      <c r="K87" s="14" t="str">
        <f>IF('P08'!F81&gt;"","NC",'P08'!E81)</f>
        <v>NA</v>
      </c>
      <c r="L87" s="14" t="str">
        <f>IF('P09'!F81&gt;"","NC",'P09'!E81)</f>
        <v>NA</v>
      </c>
      <c r="M87" s="14" t="str">
        <f>IF('P10'!F81&gt;"","NC",'P10'!E81)</f>
        <v>NA</v>
      </c>
      <c r="N87" s="14" t="str">
        <f>IF('P11'!F81&gt;"","NC",'P11'!E81)</f>
        <v>C</v>
      </c>
      <c r="O87" s="14" t="str">
        <f>IF('P12'!F81&gt;"","NC",'P12'!E81)</f>
        <v>NA</v>
      </c>
      <c r="P87" s="14" t="str">
        <f>IF('P13'!F81&gt;"","NC",'P13'!E81)</f>
        <v>NA</v>
      </c>
      <c r="Q87" s="14" t="str">
        <f>IF('P14'!F81&gt;"","NC",'P14'!E81)</f>
        <v>NA</v>
      </c>
      <c r="R87" s="14" t="str">
        <f>IF('P15'!F81&gt;"","NC",'P15'!E81)</f>
        <v>NA</v>
      </c>
      <c r="S87" s="14" t="str">
        <f>IF('P16'!F81&gt;"","NC",'P16'!E81)</f>
        <v>NT</v>
      </c>
      <c r="T87" s="14" t="str">
        <f>IF('P17'!F81&gt;"","NC",'P17'!E81)</f>
        <v>NT</v>
      </c>
      <c r="U87" s="14" t="str">
        <f>IF('P18'!F81&gt;"","NC",'P18'!E81)</f>
        <v>NT</v>
      </c>
      <c r="V87" s="14" t="str">
        <f>IF('P19'!F81&gt;"","NC",'P19'!E81)</f>
        <v>NT</v>
      </c>
      <c r="W87" s="204" t="str">
        <f>IF('P20'!F81&gt;"","NC",'P20'!E81)</f>
        <v>NT</v>
      </c>
      <c r="X87" s="14"/>
      <c r="Y87" s="14"/>
      <c r="Z87" s="14"/>
      <c r="AA87" s="14">
        <v>78</v>
      </c>
      <c r="AB87" s="15">
        <f>COUNTIF(BaseDeCalcul!D87:Z87,"C")</f>
        <v>2</v>
      </c>
      <c r="AC87" s="15">
        <f>COUNTIF(BaseDeCalcul!D87:Z87,"NC")</f>
        <v>0</v>
      </c>
      <c r="AD87" s="15">
        <f>COUNTIF(BaseDeCalcul!D87:Z87,"NA")</f>
        <v>13</v>
      </c>
      <c r="AE87" s="16" t="str">
        <f t="shared" si="8"/>
        <v>C</v>
      </c>
      <c r="AF87" s="15" t="str">
        <f>IF(CritereSelection!F81="x",AE87,"NT")</f>
        <v>NT</v>
      </c>
      <c r="AG87" s="15" t="str">
        <f>IF(CritereSelection!G81="x",AE87,"NT")</f>
        <v>NT</v>
      </c>
      <c r="AH87" s="15" t="str">
        <f>IF(Criteres!$H81=1,$AE87,"NT")</f>
        <v>C</v>
      </c>
      <c r="AI87" s="15" t="str">
        <f>IF(Criteres!$H81=2,$AE87,"NT")</f>
        <v>NT</v>
      </c>
      <c r="AJ87" s="15" t="str">
        <f>IF(Criteres!$H81=3,$AE87,"NT")</f>
        <v>NT</v>
      </c>
      <c r="AK87" s="14" t="s">
        <v>82</v>
      </c>
      <c r="AL87" s="14"/>
      <c r="AM87" s="15"/>
      <c r="AN87" s="15"/>
      <c r="AO87" s="14"/>
    </row>
    <row r="88" spans="1:41">
      <c r="A88" s="14" t="str">
        <f>Criteres!B82</f>
        <v>Présentation</v>
      </c>
      <c r="B88" s="14" t="str">
        <f>Criteres!C82</f>
        <v>10.10</v>
      </c>
      <c r="C88" s="14" t="str">
        <f>Criteres!D82</f>
        <v>A</v>
      </c>
      <c r="D88" s="14" t="str">
        <f>IF('P01'!F82&gt;"","NC",'P01'!E82)</f>
        <v>NA</v>
      </c>
      <c r="E88" s="14" t="str">
        <f>IF('P02'!F82&gt;"","NC",'P02'!E82)</f>
        <v>NA</v>
      </c>
      <c r="F88" s="14" t="str">
        <f>IF('P03'!F82&gt;"","NC",'P03'!E82)</f>
        <v>NA</v>
      </c>
      <c r="G88" s="14" t="str">
        <f>IF('P04'!F82&gt;"","NC",'P04'!E82)</f>
        <v>NA</v>
      </c>
      <c r="H88" s="14" t="str">
        <f>IF('P05'!F82&gt;"","NC",'P05'!E82)</f>
        <v>NA</v>
      </c>
      <c r="I88" s="14" t="str">
        <f>IF('P06'!F82&gt;"","NC",'P06'!E82)</f>
        <v>C</v>
      </c>
      <c r="J88" s="14" t="str">
        <f>IF('P07'!F82&gt;"","NC",'P07'!E82)</f>
        <v>NA</v>
      </c>
      <c r="K88" s="14" t="str">
        <f>IF('P08'!F82&gt;"","NC",'P08'!E82)</f>
        <v>NA</v>
      </c>
      <c r="L88" s="14" t="str">
        <f>IF('P09'!F82&gt;"","NC",'P09'!E82)</f>
        <v>NA</v>
      </c>
      <c r="M88" s="14" t="str">
        <f>IF('P10'!F82&gt;"","NC",'P10'!E82)</f>
        <v>NA</v>
      </c>
      <c r="N88" s="14" t="str">
        <f>IF('P11'!F82&gt;"","NC",'P11'!E82)</f>
        <v>C</v>
      </c>
      <c r="O88" s="14" t="str">
        <f>IF('P12'!F82&gt;"","NC",'P12'!E82)</f>
        <v>NA</v>
      </c>
      <c r="P88" s="14" t="str">
        <f>IF('P13'!F82&gt;"","NC",'P13'!E82)</f>
        <v>NA</v>
      </c>
      <c r="Q88" s="14" t="str">
        <f>IF('P14'!F82&gt;"","NC",'P14'!E82)</f>
        <v>NA</v>
      </c>
      <c r="R88" s="14" t="str">
        <f>IF('P15'!F82&gt;"","NC",'P15'!E82)</f>
        <v>NA</v>
      </c>
      <c r="S88" s="14" t="str">
        <f>IF('P16'!F82&gt;"","NC",'P16'!E82)</f>
        <v>NT</v>
      </c>
      <c r="T88" s="14" t="str">
        <f>IF('P17'!F82&gt;"","NC",'P17'!E82)</f>
        <v>NT</v>
      </c>
      <c r="U88" s="14" t="str">
        <f>IF('P18'!F82&gt;"","NC",'P18'!E82)</f>
        <v>NT</v>
      </c>
      <c r="V88" s="14" t="str">
        <f>IF('P19'!F82&gt;"","NC",'P19'!E82)</f>
        <v>NT</v>
      </c>
      <c r="W88" s="204" t="str">
        <f>IF('P20'!F82&gt;"","NC",'P20'!E82)</f>
        <v>NT</v>
      </c>
      <c r="X88" s="14"/>
      <c r="Y88" s="14"/>
      <c r="Z88" s="14"/>
      <c r="AA88" s="14">
        <v>79</v>
      </c>
      <c r="AB88" s="15">
        <f>COUNTIF(BaseDeCalcul!D88:Z88,"C")</f>
        <v>2</v>
      </c>
      <c r="AC88" s="15">
        <f>COUNTIF(BaseDeCalcul!D88:Z88,"NC")</f>
        <v>0</v>
      </c>
      <c r="AD88" s="15">
        <f>COUNTIF(BaseDeCalcul!D88:Z88,"NA")</f>
        <v>13</v>
      </c>
      <c r="AE88" s="16" t="str">
        <f t="shared" si="8"/>
        <v>C</v>
      </c>
      <c r="AF88" s="15" t="str">
        <f>IF(CritereSelection!F82="x",AE88,"NT")</f>
        <v>NT</v>
      </c>
      <c r="AG88" s="15" t="str">
        <f>IF(CritereSelection!G82="x",AE88,"NT")</f>
        <v>NT</v>
      </c>
      <c r="AH88" s="15" t="str">
        <f>IF(Criteres!$H82=1,$AE88,"NT")</f>
        <v>C</v>
      </c>
      <c r="AI88" s="15" t="str">
        <f>IF(Criteres!$H82=2,$AE88,"NT")</f>
        <v>NT</v>
      </c>
      <c r="AJ88" s="15" t="str">
        <f>IF(Criteres!$H82=3,$AE88,"NT")</f>
        <v>NT</v>
      </c>
      <c r="AK88" s="14" t="s">
        <v>504</v>
      </c>
      <c r="AL88" s="14"/>
      <c r="AM88" s="15"/>
      <c r="AN88" s="15"/>
      <c r="AO88" s="14"/>
    </row>
    <row r="89" spans="1:41">
      <c r="A89" s="14" t="str">
        <f>Criteres!B83</f>
        <v>Présentation</v>
      </c>
      <c r="B89" s="14" t="str">
        <f>Criteres!C83</f>
        <v>10.11</v>
      </c>
      <c r="C89" s="14" t="str">
        <f>Criteres!D83</f>
        <v>AA</v>
      </c>
      <c r="D89" s="14" t="str">
        <f>IF('P01'!F83&gt;"","NC",'P01'!E83)</f>
        <v>C</v>
      </c>
      <c r="E89" s="14" t="str">
        <f>IF('P02'!F83&gt;"","NC",'P02'!E83)</f>
        <v>C</v>
      </c>
      <c r="F89" s="14" t="str">
        <f>IF('P03'!F83&gt;"","NC",'P03'!E83)</f>
        <v>C</v>
      </c>
      <c r="G89" s="14" t="str">
        <f>IF('P04'!F83&gt;"","NC",'P04'!E83)</f>
        <v>C</v>
      </c>
      <c r="H89" s="14" t="str">
        <f>IF('P05'!F83&gt;"","NC",'P05'!E83)</f>
        <v>C</v>
      </c>
      <c r="I89" s="14" t="str">
        <f>IF('P06'!F83&gt;"","NC",'P06'!E83)</f>
        <v>C</v>
      </c>
      <c r="J89" s="14" t="str">
        <f>IF('P07'!F83&gt;"","NC",'P07'!E83)</f>
        <v>C</v>
      </c>
      <c r="K89" s="14" t="str">
        <f>IF('P08'!F83&gt;"","NC",'P08'!E83)</f>
        <v>C</v>
      </c>
      <c r="L89" s="14" t="str">
        <f>IF('P09'!F83&gt;"","NC",'P09'!E83)</f>
        <v>C</v>
      </c>
      <c r="M89" s="14" t="str">
        <f>IF('P10'!F83&gt;"","NC",'P10'!E83)</f>
        <v>C</v>
      </c>
      <c r="N89" s="14" t="str">
        <f>IF('P11'!F83&gt;"","NC",'P11'!E83)</f>
        <v>C</v>
      </c>
      <c r="O89" s="14" t="str">
        <f>IF('P12'!F83&gt;"","NC",'P12'!E83)</f>
        <v>C</v>
      </c>
      <c r="P89" s="14" t="str">
        <f>IF('P13'!F83&gt;"","NC",'P13'!E83)</f>
        <v>C</v>
      </c>
      <c r="Q89" s="14" t="str">
        <f>IF('P14'!F83&gt;"","NC",'P14'!E83)</f>
        <v>C</v>
      </c>
      <c r="R89" s="14" t="str">
        <f>IF('P15'!F83&gt;"","NC",'P15'!E83)</f>
        <v>C</v>
      </c>
      <c r="S89" s="14" t="str">
        <f>IF('P16'!F83&gt;"","NC",'P16'!E83)</f>
        <v>NT</v>
      </c>
      <c r="T89" s="14" t="str">
        <f>IF('P17'!F83&gt;"","NC",'P17'!E83)</f>
        <v>NT</v>
      </c>
      <c r="U89" s="14" t="str">
        <f>IF('P18'!F83&gt;"","NC",'P18'!E83)</f>
        <v>NT</v>
      </c>
      <c r="V89" s="14" t="str">
        <f>IF('P19'!F83&gt;"","NC",'P19'!E83)</f>
        <v>NT</v>
      </c>
      <c r="W89" s="205" t="str">
        <f>IF('P20'!F83&gt;"","NC",'P20'!E83)</f>
        <v>NT</v>
      </c>
      <c r="X89" s="14"/>
      <c r="Y89" s="14"/>
      <c r="Z89" s="14"/>
      <c r="AA89" s="14">
        <v>80</v>
      </c>
      <c r="AB89" s="15">
        <f>COUNTIF(BaseDeCalcul!D89:Z89,"C")</f>
        <v>15</v>
      </c>
      <c r="AC89" s="15">
        <f>COUNTIF(BaseDeCalcul!D89:Z89,"NC")</f>
        <v>0</v>
      </c>
      <c r="AD89" s="15">
        <f>COUNTIF(BaseDeCalcul!D89:Z89,"NA")</f>
        <v>0</v>
      </c>
      <c r="AE89" s="16" t="str">
        <f t="shared" si="8"/>
        <v>C</v>
      </c>
      <c r="AF89" s="15" t="str">
        <f>IF(CritereSelection!F83="x",AE89,"NT")</f>
        <v>NT</v>
      </c>
      <c r="AG89" s="15" t="str">
        <f>IF(CritereSelection!G83="x",AE89,"NT")</f>
        <v>NT</v>
      </c>
      <c r="AH89" s="15" t="str">
        <f>IF(Criteres!$H83=1,$AE89,"NT")</f>
        <v>C</v>
      </c>
      <c r="AI89" s="15" t="str">
        <f>IF(Criteres!$H83=2,$AE89,"NT")</f>
        <v>NT</v>
      </c>
      <c r="AJ89" s="15" t="str">
        <f>IF(Criteres!$H83=3,$AE89,"NT")</f>
        <v>NT</v>
      </c>
      <c r="AK89" s="14" t="s">
        <v>505</v>
      </c>
      <c r="AL89" s="14"/>
      <c r="AM89" s="15"/>
      <c r="AN89" s="15"/>
      <c r="AO89" s="14"/>
    </row>
    <row r="90" spans="1:41">
      <c r="A90" s="14" t="str">
        <f>Criteres!B84</f>
        <v>Présentation</v>
      </c>
      <c r="B90" s="14" t="str">
        <f>Criteres!C84</f>
        <v>10.12</v>
      </c>
      <c r="C90" s="14" t="str">
        <f>Criteres!D84</f>
        <v>AA</v>
      </c>
      <c r="D90" s="14" t="str">
        <f>IF('P01'!F84&gt;"","NC",'P01'!E84)</f>
        <v>C</v>
      </c>
      <c r="E90" s="14" t="str">
        <f>IF('P02'!F84&gt;"","NC",'P02'!E84)</f>
        <v>C</v>
      </c>
      <c r="F90" s="14" t="str">
        <f>IF('P03'!F84&gt;"","NC",'P03'!E84)</f>
        <v>C</v>
      </c>
      <c r="G90" s="14" t="str">
        <f>IF('P04'!F84&gt;"","NC",'P04'!E84)</f>
        <v>C</v>
      </c>
      <c r="H90" s="14" t="str">
        <f>IF('P05'!F84&gt;"","NC",'P05'!E84)</f>
        <v>C</v>
      </c>
      <c r="I90" s="14" t="str">
        <f>IF('P06'!F84&gt;"","NC",'P06'!E84)</f>
        <v>C</v>
      </c>
      <c r="J90" s="14" t="str">
        <f>IF('P07'!F84&gt;"","NC",'P07'!E84)</f>
        <v>C</v>
      </c>
      <c r="K90" s="14" t="str">
        <f>IF('P08'!F84&gt;"","NC",'P08'!E84)</f>
        <v>C</v>
      </c>
      <c r="L90" s="14" t="str">
        <f>IF('P09'!F84&gt;"","NC",'P09'!E84)</f>
        <v>C</v>
      </c>
      <c r="M90" s="14" t="str">
        <f>IF('P10'!F84&gt;"","NC",'P10'!E84)</f>
        <v>C</v>
      </c>
      <c r="N90" s="14" t="str">
        <f>IF('P11'!F84&gt;"","NC",'P11'!E84)</f>
        <v>C</v>
      </c>
      <c r="O90" s="14" t="str">
        <f>IF('P12'!F84&gt;"","NC",'P12'!E84)</f>
        <v>C</v>
      </c>
      <c r="P90" s="14" t="str">
        <f>IF('P13'!F84&gt;"","NC",'P13'!E84)</f>
        <v>C</v>
      </c>
      <c r="Q90" s="14" t="str">
        <f>IF('P14'!F84&gt;"","NC",'P14'!E84)</f>
        <v>C</v>
      </c>
      <c r="R90" s="14" t="str">
        <f>IF('P15'!F84&gt;"","NC",'P15'!E84)</f>
        <v>C</v>
      </c>
      <c r="S90" s="14" t="str">
        <f>IF('P16'!F84&gt;"","NC",'P16'!E84)</f>
        <v>NT</v>
      </c>
      <c r="T90" s="14" t="str">
        <f>IF('P17'!F84&gt;"","NC",'P17'!E84)</f>
        <v>NT</v>
      </c>
      <c r="U90" s="14" t="str">
        <f>IF('P18'!F84&gt;"","NC",'P18'!E84)</f>
        <v>NT</v>
      </c>
      <c r="V90" s="14" t="str">
        <f>IF('P19'!F84&gt;"","NC",'P19'!E84)</f>
        <v>NT</v>
      </c>
      <c r="W90" s="207" t="str">
        <f>IF('P20'!F84&gt;"","NC",'P20'!E84)</f>
        <v>NT</v>
      </c>
      <c r="X90" s="14"/>
      <c r="Y90" s="14"/>
      <c r="Z90" s="14"/>
      <c r="AA90" s="14">
        <v>81</v>
      </c>
      <c r="AB90" s="15">
        <f>COUNTIF(BaseDeCalcul!D90:Z90,"C")</f>
        <v>15</v>
      </c>
      <c r="AC90" s="15">
        <f>COUNTIF(BaseDeCalcul!D90:Z90,"NC")</f>
        <v>0</v>
      </c>
      <c r="AD90" s="15">
        <f>COUNTIF(BaseDeCalcul!D90:Z90,"NA")</f>
        <v>0</v>
      </c>
      <c r="AE90" s="16" t="str">
        <f t="shared" si="8"/>
        <v>C</v>
      </c>
      <c r="AF90" s="15" t="str">
        <f>IF(CritereSelection!F84="x",AE90,"NT")</f>
        <v>NT</v>
      </c>
      <c r="AG90" s="15" t="str">
        <f>IF(CritereSelection!G84="x",AE90,"NT")</f>
        <v>NT</v>
      </c>
      <c r="AH90" s="15" t="str">
        <f>IF(Criteres!$H84=1,$AE90,"NT")</f>
        <v>C</v>
      </c>
      <c r="AI90" s="15" t="str">
        <f>IF(Criteres!$H84=2,$AE90,"NT")</f>
        <v>NT</v>
      </c>
      <c r="AJ90" s="15" t="str">
        <f>IF(Criteres!$H84=3,$AE90,"NT")</f>
        <v>NT</v>
      </c>
      <c r="AK90" s="14" t="s">
        <v>506</v>
      </c>
      <c r="AL90" s="14"/>
      <c r="AM90" s="15"/>
      <c r="AN90" s="15"/>
      <c r="AO90" s="14"/>
    </row>
    <row r="91" spans="1:41">
      <c r="A91" s="14" t="str">
        <f>Criteres!B85</f>
        <v>Présentation</v>
      </c>
      <c r="B91" s="14" t="str">
        <f>Criteres!C85</f>
        <v>10.13</v>
      </c>
      <c r="C91" s="14" t="str">
        <f>Criteres!D85</f>
        <v>AA</v>
      </c>
      <c r="D91" s="14" t="str">
        <f>IF('P01'!F85&gt;"","NC",'P01'!E85)</f>
        <v>NA</v>
      </c>
      <c r="E91" s="14" t="str">
        <f>IF('P02'!F85&gt;"","NC",'P02'!E85)</f>
        <v>NA</v>
      </c>
      <c r="F91" s="14" t="str">
        <f>IF('P03'!F85&gt;"","NC",'P03'!E85)</f>
        <v>NA</v>
      </c>
      <c r="G91" s="14" t="str">
        <f>IF('P04'!F85&gt;"","NC",'P04'!E85)</f>
        <v>NA</v>
      </c>
      <c r="H91" s="14" t="str">
        <f>IF('P05'!F85&gt;"","NC",'P05'!E85)</f>
        <v>NA</v>
      </c>
      <c r="I91" s="14" t="str">
        <f>IF('P06'!F85&gt;"","NC",'P06'!E85)</f>
        <v>NA</v>
      </c>
      <c r="J91" s="14" t="str">
        <f>IF('P07'!F85&gt;"","NC",'P07'!E85)</f>
        <v>NA</v>
      </c>
      <c r="K91" s="14" t="str">
        <f>IF('P08'!F85&gt;"","NC",'P08'!E85)</f>
        <v>NA</v>
      </c>
      <c r="L91" s="14" t="str">
        <f>IF('P09'!F85&gt;"","NC",'P09'!E85)</f>
        <v>NA</v>
      </c>
      <c r="M91" s="14" t="str">
        <f>IF('P10'!F85&gt;"","NC",'P10'!E85)</f>
        <v>NA</v>
      </c>
      <c r="N91" s="14" t="str">
        <f>IF('P11'!F85&gt;"","NC",'P11'!E85)</f>
        <v>NA</v>
      </c>
      <c r="O91" s="14" t="str">
        <f>IF('P12'!F85&gt;"","NC",'P12'!E85)</f>
        <v>NA</v>
      </c>
      <c r="P91" s="14" t="str">
        <f>IF('P13'!F85&gt;"","NC",'P13'!E85)</f>
        <v>NA</v>
      </c>
      <c r="Q91" s="14" t="str">
        <f>IF('P14'!F85&gt;"","NC",'P14'!E85)</f>
        <v>NA</v>
      </c>
      <c r="R91" s="14" t="str">
        <f>IF('P15'!F85&gt;"","NC",'P15'!E85)</f>
        <v>NA</v>
      </c>
      <c r="S91" s="14" t="str">
        <f>IF('P16'!F85&gt;"","NC",'P16'!E85)</f>
        <v>NT</v>
      </c>
      <c r="T91" s="14" t="str">
        <f>IF('P17'!F85&gt;"","NC",'P17'!E85)</f>
        <v>NT</v>
      </c>
      <c r="U91" s="14" t="str">
        <f>IF('P18'!F85&gt;"","NC",'P18'!E85)</f>
        <v>NT</v>
      </c>
      <c r="V91" s="14" t="str">
        <f>IF('P19'!F85&gt;"","NC",'P19'!E85)</f>
        <v>NT</v>
      </c>
      <c r="W91" s="205" t="str">
        <f>IF('P20'!F85&gt;"","NC",'P20'!E85)</f>
        <v>NT</v>
      </c>
      <c r="X91" s="14"/>
      <c r="Y91" s="14"/>
      <c r="Z91" s="14"/>
      <c r="AA91" s="14">
        <v>82</v>
      </c>
      <c r="AB91" s="15">
        <f>COUNTIF(BaseDeCalcul!D91:Z91,"C")</f>
        <v>0</v>
      </c>
      <c r="AC91" s="15">
        <f>COUNTIF(BaseDeCalcul!D91:Z91,"NC")</f>
        <v>0</v>
      </c>
      <c r="AD91" s="15">
        <f>COUNTIF(BaseDeCalcul!D91:Z91,"NA")</f>
        <v>15</v>
      </c>
      <c r="AE91" s="16" t="str">
        <f t="shared" si="8"/>
        <v>NA</v>
      </c>
      <c r="AF91" s="15" t="str">
        <f>IF(CritereSelection!F85="x",AE91,"NT")</f>
        <v>NT</v>
      </c>
      <c r="AG91" s="15" t="str">
        <f>IF(CritereSelection!G85="x",AE91,"NT")</f>
        <v>NT</v>
      </c>
      <c r="AH91" s="15" t="str">
        <f>IF(Criteres!$H85=1,$AE91,"NT")</f>
        <v>NA</v>
      </c>
      <c r="AI91" s="15" t="str">
        <f>IF(Criteres!$H85=2,$AE91,"NT")</f>
        <v>NT</v>
      </c>
      <c r="AJ91" s="15" t="str">
        <f>IF(Criteres!$H85=3,$AE91,"NT")</f>
        <v>NT</v>
      </c>
      <c r="AK91" s="14" t="s">
        <v>507</v>
      </c>
      <c r="AL91" s="14"/>
      <c r="AM91" s="15"/>
      <c r="AN91" s="15"/>
      <c r="AO91" s="14"/>
    </row>
    <row r="92" spans="1:41">
      <c r="A92" s="14" t="str">
        <f>Criteres!B86</f>
        <v>Présentation</v>
      </c>
      <c r="B92" s="14" t="str">
        <f>Criteres!C86</f>
        <v>10.14</v>
      </c>
      <c r="C92" s="14" t="str">
        <f>Criteres!D86</f>
        <v>A</v>
      </c>
      <c r="D92" s="14" t="str">
        <f>IF('P01'!F86&gt;"","NC",'P01'!E86)</f>
        <v>NA</v>
      </c>
      <c r="E92" s="14" t="str">
        <f>IF('P02'!F86&gt;"","NC",'P02'!E86)</f>
        <v>NA</v>
      </c>
      <c r="F92" s="14" t="str">
        <f>IF('P03'!F86&gt;"","NC",'P03'!E86)</f>
        <v>NA</v>
      </c>
      <c r="G92" s="14" t="str">
        <f>IF('P04'!F86&gt;"","NC",'P04'!E86)</f>
        <v>NA</v>
      </c>
      <c r="H92" s="14" t="str">
        <f>IF('P05'!F86&gt;"","NC",'P05'!E86)</f>
        <v>NA</v>
      </c>
      <c r="I92" s="14" t="str">
        <f>IF('P06'!F86&gt;"","NC",'P06'!E86)</f>
        <v>NA</v>
      </c>
      <c r="J92" s="14" t="str">
        <f>IF('P07'!F86&gt;"","NC",'P07'!E86)</f>
        <v>NA</v>
      </c>
      <c r="K92" s="14" t="str">
        <f>IF('P08'!F86&gt;"","NC",'P08'!E86)</f>
        <v>NA</v>
      </c>
      <c r="L92" s="14" t="str">
        <f>IF('P09'!F86&gt;"","NC",'P09'!E86)</f>
        <v>NA</v>
      </c>
      <c r="M92" s="14" t="str">
        <f>IF('P10'!F86&gt;"","NC",'P10'!E86)</f>
        <v>NA</v>
      </c>
      <c r="N92" s="14" t="str">
        <f>IF('P11'!F86&gt;"","NC",'P11'!E86)</f>
        <v>NA</v>
      </c>
      <c r="O92" s="14" t="str">
        <f>IF('P12'!F86&gt;"","NC",'P12'!E86)</f>
        <v>NA</v>
      </c>
      <c r="P92" s="14" t="str">
        <f>IF('P13'!F86&gt;"","NC",'P13'!E86)</f>
        <v>NA</v>
      </c>
      <c r="Q92" s="14" t="str">
        <f>IF('P14'!F86&gt;"","NC",'P14'!E86)</f>
        <v>NA</v>
      </c>
      <c r="R92" s="14" t="str">
        <f>IF('P15'!F86&gt;"","NC",'P15'!E86)</f>
        <v>NA</v>
      </c>
      <c r="S92" s="14" t="str">
        <f>IF('P16'!F86&gt;"","NC",'P16'!E86)</f>
        <v>NT</v>
      </c>
      <c r="T92" s="14" t="str">
        <f>IF('P17'!F86&gt;"","NC",'P17'!E86)</f>
        <v>NT</v>
      </c>
      <c r="U92" s="14" t="str">
        <f>IF('P18'!F86&gt;"","NC",'P18'!E86)</f>
        <v>NT</v>
      </c>
      <c r="V92" s="14" t="str">
        <f>IF('P19'!F86&gt;"","NC",'P19'!E86)</f>
        <v>NT</v>
      </c>
      <c r="W92" s="204" t="str">
        <f>IF('P20'!F86&gt;"","NC",'P20'!E86)</f>
        <v>NT</v>
      </c>
      <c r="X92" s="14"/>
      <c r="Y92" s="14"/>
      <c r="Z92" s="14"/>
      <c r="AA92" s="14">
        <v>83</v>
      </c>
      <c r="AB92" s="15">
        <f>COUNTIF(BaseDeCalcul!D92:Z92,"C")</f>
        <v>0</v>
      </c>
      <c r="AC92" s="15">
        <f>COUNTIF(BaseDeCalcul!D92:Z92,"NC")</f>
        <v>0</v>
      </c>
      <c r="AD92" s="15">
        <f>COUNTIF(BaseDeCalcul!D92:Z92,"NA")</f>
        <v>15</v>
      </c>
      <c r="AE92" s="16" t="str">
        <f t="shared" si="8"/>
        <v>NA</v>
      </c>
      <c r="AF92" s="15" t="str">
        <f>IF(CritereSelection!F86="x",AE92,"NT")</f>
        <v>NT</v>
      </c>
      <c r="AG92" s="15" t="str">
        <f>IF(CritereSelection!G86="x",AE92,"NT")</f>
        <v>NT</v>
      </c>
      <c r="AH92" s="15" t="str">
        <f>IF(Criteres!$H86=1,$AE92,"NT")</f>
        <v>NA</v>
      </c>
      <c r="AI92" s="15" t="str">
        <f>IF(Criteres!$H86=2,$AE92,"NT")</f>
        <v>NT</v>
      </c>
      <c r="AJ92" s="15" t="str">
        <f>IF(Criteres!$H86=3,$AE92,"NT")</f>
        <v>NT</v>
      </c>
      <c r="AK92" s="14" t="s">
        <v>508</v>
      </c>
      <c r="AL92" s="14"/>
      <c r="AM92" s="15"/>
      <c r="AN92" s="15"/>
      <c r="AO92" s="14"/>
    </row>
    <row r="93" spans="1:41">
      <c r="A93" s="14" t="str">
        <f>Criteres!B87</f>
        <v>Présentation</v>
      </c>
      <c r="B93" s="14" t="str">
        <f>Criteres!C87</f>
        <v>10.15</v>
      </c>
      <c r="C93" s="14" t="str">
        <f>Criteres!D87</f>
        <v>AAA</v>
      </c>
      <c r="D93" s="14" t="str">
        <f>IF('P01'!F87&gt;"","NC",'P01'!E87)</f>
        <v>NT</v>
      </c>
      <c r="E93" s="14" t="str">
        <f>IF('P02'!F87&gt;"","NC",'P02'!E87)</f>
        <v>NT</v>
      </c>
      <c r="F93" s="14" t="str">
        <f>IF('P03'!F87&gt;"","NC",'P03'!E87)</f>
        <v>NT</v>
      </c>
      <c r="G93" s="14" t="str">
        <f>IF('P04'!F87&gt;"","NC",'P04'!E87)</f>
        <v>NT</v>
      </c>
      <c r="H93" s="14" t="str">
        <f>IF('P05'!F87&gt;"","NC",'P05'!E87)</f>
        <v>NT</v>
      </c>
      <c r="I93" s="14" t="str">
        <f>IF('P06'!F87&gt;"","NC",'P06'!E87)</f>
        <v>NT</v>
      </c>
      <c r="J93" s="14" t="str">
        <f>IF('P07'!F87&gt;"","NC",'P07'!E87)</f>
        <v>NT</v>
      </c>
      <c r="K93" s="14" t="str">
        <f>IF('P08'!F87&gt;"","NC",'P08'!E87)</f>
        <v>NT</v>
      </c>
      <c r="L93" s="14" t="str">
        <f>IF('P09'!F87&gt;"","NC",'P09'!E87)</f>
        <v>NT</v>
      </c>
      <c r="M93" s="14" t="str">
        <f>IF('P10'!F87&gt;"","NC",'P10'!E87)</f>
        <v>NT</v>
      </c>
      <c r="N93" s="14" t="str">
        <f>IF('P11'!F87&gt;"","NC",'P11'!E87)</f>
        <v>NT</v>
      </c>
      <c r="O93" s="14" t="str">
        <f>IF('P12'!F87&gt;"","NC",'P12'!E87)</f>
        <v>NT</v>
      </c>
      <c r="P93" s="14" t="str">
        <f>IF('P13'!F87&gt;"","NC",'P13'!E87)</f>
        <v>NT</v>
      </c>
      <c r="Q93" s="14" t="str">
        <f>IF('P14'!F87&gt;"","NC",'P14'!E87)</f>
        <v>NT</v>
      </c>
      <c r="R93" s="14" t="str">
        <f>IF('P15'!F87&gt;"","NC",'P15'!E87)</f>
        <v>NT</v>
      </c>
      <c r="S93" s="14" t="str">
        <f>IF('P16'!F87&gt;"","NC",'P16'!E87)</f>
        <v>NT</v>
      </c>
      <c r="T93" s="14" t="str">
        <f>IF('P17'!F87&gt;"","NC",'P17'!E87)</f>
        <v>NT</v>
      </c>
      <c r="U93" s="14" t="str">
        <f>IF('P18'!F87&gt;"","NC",'P18'!E87)</f>
        <v>NT</v>
      </c>
      <c r="V93" s="14" t="str">
        <f>IF('P19'!F87&gt;"","NC",'P19'!E87)</f>
        <v>NT</v>
      </c>
      <c r="W93" s="206" t="str">
        <f>IF('P20'!F87&gt;"","NC",'P20'!E87)</f>
        <v>NT</v>
      </c>
      <c r="X93" s="14"/>
      <c r="Y93" s="14"/>
      <c r="Z93" s="14"/>
      <c r="AA93" s="14">
        <v>84</v>
      </c>
      <c r="AB93" s="15">
        <f>COUNTIF(BaseDeCalcul!D93:Z93,"C")</f>
        <v>0</v>
      </c>
      <c r="AC93" s="15">
        <f>COUNTIF(BaseDeCalcul!D93:Z93,"NC")</f>
        <v>0</v>
      </c>
      <c r="AD93" s="15">
        <f>COUNTIF(BaseDeCalcul!D93:Z93,"NA")</f>
        <v>0</v>
      </c>
      <c r="AE93" s="16" t="str">
        <f t="shared" si="8"/>
        <v>NT</v>
      </c>
      <c r="AF93" s="15" t="str">
        <f>IF(CritereSelection!F87="x",AE93,"NT")</f>
        <v>NT</v>
      </c>
      <c r="AG93" s="15" t="str">
        <f>IF(CritereSelection!G87="x",AE93,"NT")</f>
        <v>NT</v>
      </c>
      <c r="AH93" s="15" t="str">
        <f>IF(Criteres!$H87=1,$AE93,"NT")</f>
        <v>NT</v>
      </c>
      <c r="AI93" s="15" t="str">
        <f>IF(Criteres!$H87=2,$AE93,"NT")</f>
        <v>NT</v>
      </c>
      <c r="AJ93" s="15" t="str">
        <f>IF(Criteres!$H87=3,$AE93,"NT")</f>
        <v>NT</v>
      </c>
      <c r="AK93" s="15"/>
      <c r="AL93" s="15"/>
      <c r="AM93" s="15"/>
      <c r="AN93" s="15"/>
      <c r="AO93" s="14"/>
    </row>
    <row r="94" spans="1:41">
      <c r="A94" s="14" t="str">
        <f>Criteres!B88</f>
        <v>Présentation</v>
      </c>
      <c r="B94" s="14" t="str">
        <f>Criteres!C88</f>
        <v>10.16</v>
      </c>
      <c r="C94" s="14" t="str">
        <f>Criteres!D88</f>
        <v>AAA</v>
      </c>
      <c r="D94" s="14" t="str">
        <f>IF('P01'!F88&gt;"","NC",'P01'!E88)</f>
        <v>NT</v>
      </c>
      <c r="E94" s="14" t="str">
        <f>IF('P02'!F88&gt;"","NC",'P02'!E88)</f>
        <v>NT</v>
      </c>
      <c r="F94" s="14" t="str">
        <f>IF('P03'!F88&gt;"","NC",'P03'!E88)</f>
        <v>NT</v>
      </c>
      <c r="G94" s="14" t="str">
        <f>IF('P04'!F88&gt;"","NC",'P04'!E88)</f>
        <v>NT</v>
      </c>
      <c r="H94" s="14" t="str">
        <f>IF('P05'!F88&gt;"","NC",'P05'!E88)</f>
        <v>NT</v>
      </c>
      <c r="I94" s="14" t="str">
        <f>IF('P06'!F88&gt;"","NC",'P06'!E88)</f>
        <v>NT</v>
      </c>
      <c r="J94" s="14" t="str">
        <f>IF('P07'!F88&gt;"","NC",'P07'!E88)</f>
        <v>NT</v>
      </c>
      <c r="K94" s="14" t="str">
        <f>IF('P08'!F88&gt;"","NC",'P08'!E88)</f>
        <v>NT</v>
      </c>
      <c r="L94" s="14" t="str">
        <f>IF('P09'!F88&gt;"","NC",'P09'!E88)</f>
        <v>NT</v>
      </c>
      <c r="M94" s="14" t="str">
        <f>IF('P10'!F88&gt;"","NC",'P10'!E88)</f>
        <v>NT</v>
      </c>
      <c r="N94" s="14" t="str">
        <f>IF('P11'!F88&gt;"","NC",'P11'!E88)</f>
        <v>NT</v>
      </c>
      <c r="O94" s="14" t="str">
        <f>IF('P12'!F88&gt;"","NC",'P12'!E88)</f>
        <v>NT</v>
      </c>
      <c r="P94" s="14" t="str">
        <f>IF('P13'!F88&gt;"","NC",'P13'!E88)</f>
        <v>NT</v>
      </c>
      <c r="Q94" s="14" t="str">
        <f>IF('P14'!F88&gt;"","NC",'P14'!E88)</f>
        <v>NT</v>
      </c>
      <c r="R94" s="14" t="str">
        <f>IF('P15'!F88&gt;"","NC",'P15'!E88)</f>
        <v>NT</v>
      </c>
      <c r="S94" s="14" t="str">
        <f>IF('P16'!F88&gt;"","NC",'P16'!E88)</f>
        <v>NT</v>
      </c>
      <c r="T94" s="14" t="str">
        <f>IF('P17'!F88&gt;"","NC",'P17'!E88)</f>
        <v>NT</v>
      </c>
      <c r="U94" s="14" t="str">
        <f>IF('P18'!F88&gt;"","NC",'P18'!E88)</f>
        <v>NT</v>
      </c>
      <c r="V94" s="14" t="str">
        <f>IF('P19'!F88&gt;"","NC",'P19'!E88)</f>
        <v>NT</v>
      </c>
      <c r="W94" s="206" t="str">
        <f>IF('P20'!F88&gt;"","NC",'P20'!E88)</f>
        <v>NT</v>
      </c>
      <c r="X94" s="14"/>
      <c r="Y94" s="14"/>
      <c r="Z94" s="14"/>
      <c r="AA94" s="14">
        <v>85</v>
      </c>
      <c r="AB94" s="15">
        <f>COUNTIF(BaseDeCalcul!D94:Z94,"C")</f>
        <v>0</v>
      </c>
      <c r="AC94" s="15">
        <f>COUNTIF(BaseDeCalcul!D94:Z94,"NC")</f>
        <v>0</v>
      </c>
      <c r="AD94" s="15">
        <f>COUNTIF(BaseDeCalcul!D94:Z94,"NA")</f>
        <v>0</v>
      </c>
      <c r="AE94" s="16" t="str">
        <f t="shared" si="8"/>
        <v>NT</v>
      </c>
      <c r="AF94" s="15" t="str">
        <f>IF(CritereSelection!F88="x",AE94,"NT")</f>
        <v>NT</v>
      </c>
      <c r="AG94" s="15" t="str">
        <f>IF(CritereSelection!G88="x",AE94,"NT")</f>
        <v>NT</v>
      </c>
      <c r="AH94" s="15" t="str">
        <f>IF(Criteres!$H88=1,$AE94,"NT")</f>
        <v>NT</v>
      </c>
      <c r="AI94" s="15" t="str">
        <f>IF(Criteres!$H88=2,$AE94,"NT")</f>
        <v>NT</v>
      </c>
      <c r="AJ94" s="15" t="str">
        <f>IF(Criteres!$H88=3,$AE94,"NT")</f>
        <v>NT</v>
      </c>
    </row>
    <row r="95" spans="1:41">
      <c r="A95" s="14" t="str">
        <f>Criteres!B89</f>
        <v>Présentation</v>
      </c>
      <c r="B95" s="14" t="str">
        <f>Criteres!C89</f>
        <v>10.17</v>
      </c>
      <c r="C95" s="14" t="str">
        <f>Criteres!D89</f>
        <v>AAA</v>
      </c>
      <c r="D95" s="14" t="str">
        <f>IF('P01'!F89&gt;"","NC",'P01'!E89)</f>
        <v>NT</v>
      </c>
      <c r="E95" s="14" t="str">
        <f>IF('P02'!F89&gt;"","NC",'P02'!E89)</f>
        <v>NT</v>
      </c>
      <c r="F95" s="14" t="str">
        <f>IF('P03'!F89&gt;"","NC",'P03'!E89)</f>
        <v>NT</v>
      </c>
      <c r="G95" s="14" t="str">
        <f>IF('P04'!F89&gt;"","NC",'P04'!E89)</f>
        <v>NT</v>
      </c>
      <c r="H95" s="14" t="str">
        <f>IF('P05'!F89&gt;"","NC",'P05'!E89)</f>
        <v>NT</v>
      </c>
      <c r="I95" s="14" t="str">
        <f>IF('P06'!F89&gt;"","NC",'P06'!E89)</f>
        <v>NT</v>
      </c>
      <c r="J95" s="14" t="str">
        <f>IF('P07'!F89&gt;"","NC",'P07'!E89)</f>
        <v>NT</v>
      </c>
      <c r="K95" s="14" t="str">
        <f>IF('P08'!F89&gt;"","NC",'P08'!E89)</f>
        <v>NT</v>
      </c>
      <c r="L95" s="14" t="str">
        <f>IF('P09'!F89&gt;"","NC",'P09'!E89)</f>
        <v>NT</v>
      </c>
      <c r="M95" s="14" t="str">
        <f>IF('P10'!F89&gt;"","NC",'P10'!E89)</f>
        <v>NT</v>
      </c>
      <c r="N95" s="14" t="str">
        <f>IF('P11'!F89&gt;"","NC",'P11'!E89)</f>
        <v>NT</v>
      </c>
      <c r="O95" s="14" t="str">
        <f>IF('P12'!F89&gt;"","NC",'P12'!E89)</f>
        <v>NT</v>
      </c>
      <c r="P95" s="14" t="str">
        <f>IF('P13'!F89&gt;"","NC",'P13'!E89)</f>
        <v>NT</v>
      </c>
      <c r="Q95" s="14" t="str">
        <f>IF('P14'!F89&gt;"","NC",'P14'!E89)</f>
        <v>NT</v>
      </c>
      <c r="R95" s="14" t="str">
        <f>IF('P15'!F89&gt;"","NC",'P15'!E89)</f>
        <v>NT</v>
      </c>
      <c r="S95" s="14" t="str">
        <f>IF('P16'!F89&gt;"","NC",'P16'!E89)</f>
        <v>NT</v>
      </c>
      <c r="T95" s="14" t="str">
        <f>IF('P17'!F89&gt;"","NC",'P17'!E89)</f>
        <v>NT</v>
      </c>
      <c r="U95" s="14" t="str">
        <f>IF('P18'!F89&gt;"","NC",'P18'!E89)</f>
        <v>NT</v>
      </c>
      <c r="V95" s="14" t="str">
        <f>IF('P19'!F89&gt;"","NC",'P19'!E89)</f>
        <v>NT</v>
      </c>
      <c r="W95" s="206" t="str">
        <f>IF('P20'!F89&gt;"","NC",'P20'!E89)</f>
        <v>NT</v>
      </c>
      <c r="X95" s="14"/>
      <c r="Y95" s="14"/>
      <c r="Z95" s="14"/>
      <c r="AA95" s="14">
        <v>86</v>
      </c>
      <c r="AB95" s="15">
        <f>COUNTIF(BaseDeCalcul!D95:Z95,"C")</f>
        <v>0</v>
      </c>
      <c r="AC95" s="15">
        <f>COUNTIF(BaseDeCalcul!D95:Z95,"NC")</f>
        <v>0</v>
      </c>
      <c r="AD95" s="15">
        <f>COUNTIF(BaseDeCalcul!D95:Z95,"NA")</f>
        <v>0</v>
      </c>
      <c r="AE95" s="16" t="str">
        <f t="shared" si="8"/>
        <v>NT</v>
      </c>
      <c r="AF95" s="15" t="str">
        <f>IF(CritereSelection!F89="x",AE95,"NT")</f>
        <v>NT</v>
      </c>
      <c r="AG95" s="15" t="str">
        <f>IF(CritereSelection!G89="x",AE95,"NT")</f>
        <v>NT</v>
      </c>
      <c r="AH95" s="15" t="str">
        <f>IF(Criteres!$H89=1,$AE95,"NT")</f>
        <v>NT</v>
      </c>
      <c r="AI95" s="15" t="str">
        <f>IF(Criteres!$H89=2,$AE95,"NT")</f>
        <v>NT</v>
      </c>
      <c r="AJ95" s="15" t="str">
        <f>IF(Criteres!$H89=3,$AE95,"NT")</f>
        <v>NT</v>
      </c>
    </row>
    <row r="96" spans="1:41">
      <c r="A96" s="14" t="str">
        <f>Criteres!B90</f>
        <v>Présentation</v>
      </c>
      <c r="B96" s="14" t="str">
        <f>Criteres!C90</f>
        <v>10.18</v>
      </c>
      <c r="C96" s="14" t="str">
        <f>Criteres!D90</f>
        <v>AAA</v>
      </c>
      <c r="D96" s="14" t="str">
        <f>IF('P01'!F90&gt;"","NC",'P01'!E90)</f>
        <v>NT</v>
      </c>
      <c r="E96" s="14" t="str">
        <f>IF('P02'!F90&gt;"","NC",'P02'!E90)</f>
        <v>NT</v>
      </c>
      <c r="F96" s="14" t="str">
        <f>IF('P03'!F90&gt;"","NC",'P03'!E90)</f>
        <v>NT</v>
      </c>
      <c r="G96" s="14" t="str">
        <f>IF('P04'!F90&gt;"","NC",'P04'!E90)</f>
        <v>NT</v>
      </c>
      <c r="H96" s="14" t="str">
        <f>IF('P05'!F90&gt;"","NC",'P05'!E90)</f>
        <v>NT</v>
      </c>
      <c r="I96" s="14" t="str">
        <f>IF('P06'!F90&gt;"","NC",'P06'!E90)</f>
        <v>NT</v>
      </c>
      <c r="J96" s="14" t="str">
        <f>IF('P07'!F90&gt;"","NC",'P07'!E90)</f>
        <v>NT</v>
      </c>
      <c r="K96" s="14" t="str">
        <f>IF('P08'!F90&gt;"","NC",'P08'!E90)</f>
        <v>NT</v>
      </c>
      <c r="L96" s="14" t="str">
        <f>IF('P09'!F90&gt;"","NC",'P09'!E90)</f>
        <v>NT</v>
      </c>
      <c r="M96" s="14" t="str">
        <f>IF('P10'!F90&gt;"","NC",'P10'!E90)</f>
        <v>NT</v>
      </c>
      <c r="N96" s="14" t="str">
        <f>IF('P11'!F90&gt;"","NC",'P11'!E90)</f>
        <v>NT</v>
      </c>
      <c r="O96" s="14" t="str">
        <f>IF('P12'!F90&gt;"","NC",'P12'!E90)</f>
        <v>NT</v>
      </c>
      <c r="P96" s="14" t="str">
        <f>IF('P13'!F90&gt;"","NC",'P13'!E90)</f>
        <v>NT</v>
      </c>
      <c r="Q96" s="14" t="str">
        <f>IF('P14'!F90&gt;"","NC",'P14'!E90)</f>
        <v>NT</v>
      </c>
      <c r="R96" s="14" t="str">
        <f>IF('P15'!F90&gt;"","NC",'P15'!E90)</f>
        <v>NT</v>
      </c>
      <c r="S96" s="14" t="str">
        <f>IF('P16'!F90&gt;"","NC",'P16'!E90)</f>
        <v>NT</v>
      </c>
      <c r="T96" s="14" t="str">
        <f>IF('P17'!F90&gt;"","NC",'P17'!E90)</f>
        <v>NT</v>
      </c>
      <c r="U96" s="14" t="str">
        <f>IF('P18'!F90&gt;"","NC",'P18'!E90)</f>
        <v>NT</v>
      </c>
      <c r="V96" s="14" t="str">
        <f>IF('P19'!F90&gt;"","NC",'P19'!E90)</f>
        <v>NT</v>
      </c>
      <c r="W96" s="206" t="str">
        <f>IF('P20'!F90&gt;"","NC",'P20'!E90)</f>
        <v>NT</v>
      </c>
      <c r="X96" s="14"/>
      <c r="Y96" s="14"/>
      <c r="Z96" s="14"/>
      <c r="AA96" s="14">
        <v>87</v>
      </c>
      <c r="AB96" s="15">
        <f>COUNTIF(BaseDeCalcul!D96:Z96,"C")</f>
        <v>0</v>
      </c>
      <c r="AC96" s="15">
        <f>COUNTIF(BaseDeCalcul!D96:Z96,"NC")</f>
        <v>0</v>
      </c>
      <c r="AD96" s="15">
        <f>COUNTIF(BaseDeCalcul!D96:Z96,"NA")</f>
        <v>0</v>
      </c>
      <c r="AE96" s="16" t="str">
        <f t="shared" si="8"/>
        <v>NT</v>
      </c>
      <c r="AF96" s="15" t="str">
        <f>IF(CritereSelection!F90="x",AE96,"NT")</f>
        <v>NT</v>
      </c>
      <c r="AG96" s="15" t="str">
        <f>IF(CritereSelection!G90="x",AE96,"NT")</f>
        <v>NT</v>
      </c>
      <c r="AH96" s="15" t="str">
        <f>IF(Criteres!$H90=1,$AE96,"NT")</f>
        <v>NT</v>
      </c>
      <c r="AI96" s="15" t="str">
        <f>IF(Criteres!$H90=2,$AE96,"NT")</f>
        <v>NT</v>
      </c>
      <c r="AJ96" s="15" t="str">
        <f>IF(Criteres!$H90=3,$AE96,"NT")</f>
        <v>NT</v>
      </c>
    </row>
    <row r="97" spans="1:41">
      <c r="A97" s="14" t="str">
        <f>Criteres!B91</f>
        <v>Présentation</v>
      </c>
      <c r="B97" s="14" t="str">
        <f>Criteres!C91</f>
        <v>10.19</v>
      </c>
      <c r="C97" s="14" t="str">
        <f>Criteres!D91</f>
        <v>AAA</v>
      </c>
      <c r="D97" s="14" t="str">
        <f>IF('P01'!F91&gt;"","NC",'P01'!E91)</f>
        <v>NT</v>
      </c>
      <c r="E97" s="14" t="str">
        <f>IF('P02'!F91&gt;"","NC",'P02'!E91)</f>
        <v>NT</v>
      </c>
      <c r="F97" s="14" t="str">
        <f>IF('P03'!F91&gt;"","NC",'P03'!E91)</f>
        <v>NT</v>
      </c>
      <c r="G97" s="14" t="str">
        <f>IF('P04'!F91&gt;"","NC",'P04'!E91)</f>
        <v>NT</v>
      </c>
      <c r="H97" s="14" t="str">
        <f>IF('P05'!F91&gt;"","NC",'P05'!E91)</f>
        <v>NT</v>
      </c>
      <c r="I97" s="14" t="str">
        <f>IF('P06'!F91&gt;"","NC",'P06'!E91)</f>
        <v>NT</v>
      </c>
      <c r="J97" s="14" t="str">
        <f>IF('P07'!F91&gt;"","NC",'P07'!E91)</f>
        <v>NT</v>
      </c>
      <c r="K97" s="14" t="str">
        <f>IF('P08'!F91&gt;"","NC",'P08'!E91)</f>
        <v>NT</v>
      </c>
      <c r="L97" s="14" t="str">
        <f>IF('P09'!F91&gt;"","NC",'P09'!E91)</f>
        <v>NT</v>
      </c>
      <c r="M97" s="14" t="str">
        <f>IF('P10'!F91&gt;"","NC",'P10'!E91)</f>
        <v>NT</v>
      </c>
      <c r="N97" s="14" t="str">
        <f>IF('P11'!F91&gt;"","NC",'P11'!E91)</f>
        <v>NT</v>
      </c>
      <c r="O97" s="14" t="str">
        <f>IF('P12'!F91&gt;"","NC",'P12'!E91)</f>
        <v>NT</v>
      </c>
      <c r="P97" s="14" t="str">
        <f>IF('P13'!F91&gt;"","NC",'P13'!E91)</f>
        <v>NT</v>
      </c>
      <c r="Q97" s="14" t="str">
        <f>IF('P14'!F91&gt;"","NC",'P14'!E91)</f>
        <v>NT</v>
      </c>
      <c r="R97" s="14" t="str">
        <f>IF('P15'!F91&gt;"","NC",'P15'!E91)</f>
        <v>NT</v>
      </c>
      <c r="S97" s="14" t="str">
        <f>IF('P16'!F91&gt;"","NC",'P16'!E91)</f>
        <v>NT</v>
      </c>
      <c r="T97" s="14" t="str">
        <f>IF('P17'!F91&gt;"","NC",'P17'!E91)</f>
        <v>NT</v>
      </c>
      <c r="U97" s="14" t="str">
        <f>IF('P18'!F91&gt;"","NC",'P18'!E91)</f>
        <v>NT</v>
      </c>
      <c r="V97" s="14" t="str">
        <f>IF('P19'!F91&gt;"","NC",'P19'!E91)</f>
        <v>NT</v>
      </c>
      <c r="W97" s="206" t="str">
        <f>IF('P20'!F91&gt;"","NC",'P20'!E91)</f>
        <v>NT</v>
      </c>
      <c r="X97" s="14"/>
      <c r="Y97" s="14"/>
      <c r="Z97" s="14"/>
      <c r="AA97" s="14">
        <v>88</v>
      </c>
      <c r="AB97" s="15">
        <f>COUNTIF(BaseDeCalcul!D97:Z97,"C")</f>
        <v>0</v>
      </c>
      <c r="AC97" s="15">
        <f>COUNTIF(BaseDeCalcul!D97:Z97,"NC")</f>
        <v>0</v>
      </c>
      <c r="AD97" s="15">
        <f>COUNTIF(BaseDeCalcul!D97:Z97,"NA")</f>
        <v>0</v>
      </c>
      <c r="AE97" s="16" t="str">
        <f t="shared" si="8"/>
        <v>NT</v>
      </c>
      <c r="AF97" s="15" t="str">
        <f>IF(CritereSelection!F91="x",AE97,"NT")</f>
        <v>NT</v>
      </c>
      <c r="AG97" s="15" t="str">
        <f>IF(CritereSelection!G91="x",AE97,"NT")</f>
        <v>NT</v>
      </c>
      <c r="AH97" s="15" t="str">
        <f>IF(Criteres!$H91=1,$AE97,"NT")</f>
        <v>NT</v>
      </c>
      <c r="AI97" s="15" t="str">
        <f>IF(Criteres!$H91=2,$AE97,"NT")</f>
        <v>NT</v>
      </c>
      <c r="AJ97" s="15" t="str">
        <f>IF(Criteres!$H91=3,$AE97,"NT")</f>
        <v>NT</v>
      </c>
    </row>
    <row r="98" spans="1:41">
      <c r="A98" s="14" t="str">
        <f>Criteres!B92</f>
        <v>Formulaires</v>
      </c>
      <c r="B98" s="14" t="str">
        <f>Criteres!C92</f>
        <v>11.1</v>
      </c>
      <c r="C98" s="14" t="str">
        <f>Criteres!D92</f>
        <v>A</v>
      </c>
      <c r="D98" s="14" t="str">
        <f>IF('P01'!F92&gt;"","NC",'P01'!E92)</f>
        <v>C</v>
      </c>
      <c r="E98" s="14" t="str">
        <f>IF('P02'!F92&gt;"","NC",'P02'!E92)</f>
        <v>C</v>
      </c>
      <c r="F98" s="14" t="str">
        <f>IF('P03'!F92&gt;"","NC",'P03'!E92)</f>
        <v>NA</v>
      </c>
      <c r="G98" s="14" t="str">
        <f>IF('P04'!F92&gt;"","NC",'P04'!E92)</f>
        <v>NA</v>
      </c>
      <c r="H98" s="14" t="str">
        <f>IF('P05'!F92&gt;"","NC",'P05'!E92)</f>
        <v>C</v>
      </c>
      <c r="I98" s="14" t="str">
        <f>IF('P06'!F92&gt;"","NC",'P06'!E92)</f>
        <v>C</v>
      </c>
      <c r="J98" s="14" t="str">
        <f>IF('P07'!F92&gt;"","NC",'P07'!E92)</f>
        <v>NA</v>
      </c>
      <c r="K98" s="14" t="str">
        <f>IF('P08'!F92&gt;"","NC",'P08'!E92)</f>
        <v>NA</v>
      </c>
      <c r="L98" s="14" t="str">
        <f>IF('P09'!F92&gt;"","NC",'P09'!E92)</f>
        <v>NA</v>
      </c>
      <c r="M98" s="14" t="str">
        <f>IF('P10'!F92&gt;"","NC",'P10'!E92)</f>
        <v>NA</v>
      </c>
      <c r="N98" s="14" t="str">
        <f>IF('P11'!F92&gt;"","NC",'P11'!E92)</f>
        <v>C</v>
      </c>
      <c r="O98" s="14" t="str">
        <f>IF('P12'!F92&gt;"","NC",'P12'!E92)</f>
        <v>NA</v>
      </c>
      <c r="P98" s="14" t="str">
        <f>IF('P13'!F92&gt;"","NC",'P13'!E92)</f>
        <v>NA</v>
      </c>
      <c r="Q98" s="14" t="str">
        <f>IF('P14'!F92&gt;"","NC",'P14'!E92)</f>
        <v>NA</v>
      </c>
      <c r="R98" s="14" t="str">
        <f>IF('P15'!F92&gt;"","NC",'P15'!E92)</f>
        <v>NA</v>
      </c>
      <c r="S98" s="14" t="str">
        <f>IF('P16'!F92&gt;"","NC",'P16'!E92)</f>
        <v>NT</v>
      </c>
      <c r="T98" s="14" t="str">
        <f>IF('P17'!F92&gt;"","NC",'P17'!E92)</f>
        <v>NT</v>
      </c>
      <c r="U98" s="14" t="str">
        <f>IF('P18'!F92&gt;"","NC",'P18'!E92)</f>
        <v>NT</v>
      </c>
      <c r="V98" s="14" t="str">
        <f>IF('P19'!F92&gt;"","NC",'P19'!E92)</f>
        <v>NT</v>
      </c>
      <c r="W98" s="204" t="str">
        <f>IF('P20'!F92&gt;"","NC",'P20'!E92)</f>
        <v>NT</v>
      </c>
      <c r="X98" s="14"/>
      <c r="Y98" s="14"/>
      <c r="Z98" s="14"/>
      <c r="AA98" s="14">
        <v>89</v>
      </c>
      <c r="AB98" s="15">
        <f>COUNTIF(BaseDeCalcul!D98:Z98,"C")</f>
        <v>5</v>
      </c>
      <c r="AC98" s="15">
        <f>COUNTIF(BaseDeCalcul!D98:Z98,"NC")</f>
        <v>0</v>
      </c>
      <c r="AD98" s="15">
        <f>COUNTIF(BaseDeCalcul!D98:Z98,"NA")</f>
        <v>10</v>
      </c>
      <c r="AE98" s="16" t="str">
        <f t="shared" si="8"/>
        <v>C</v>
      </c>
      <c r="AF98" s="15" t="str">
        <f>IF(CritereSelection!F92="x",AE98,"NT")</f>
        <v>NT</v>
      </c>
      <c r="AG98" s="15" t="str">
        <f>IF(CritereSelection!G92="x",AE98,"NT")</f>
        <v>NT</v>
      </c>
      <c r="AH98" s="15" t="str">
        <f>IF(Criteres!$H92=1,$AE98,"NT")</f>
        <v>C</v>
      </c>
      <c r="AI98" s="15" t="str">
        <f>IF(Criteres!$H92=2,$AE98,"NT")</f>
        <v>NT</v>
      </c>
      <c r="AJ98" s="15" t="str">
        <f>IF(Criteres!$H92=3,$AE98,"NT")</f>
        <v>NT</v>
      </c>
    </row>
    <row r="99" spans="1:41">
      <c r="A99" s="14" t="str">
        <f>Criteres!B93</f>
        <v>Formulaires</v>
      </c>
      <c r="B99" s="14" t="str">
        <f>Criteres!C93</f>
        <v>11.2</v>
      </c>
      <c r="C99" s="14" t="str">
        <f>Criteres!D93</f>
        <v>A</v>
      </c>
      <c r="D99" s="14" t="str">
        <f>IF('P01'!F93&gt;"","NC",'P01'!E93)</f>
        <v>C</v>
      </c>
      <c r="E99" s="14" t="str">
        <f>IF('P02'!F93&gt;"","NC",'P02'!E93)</f>
        <v>C</v>
      </c>
      <c r="F99" s="14" t="str">
        <f>IF('P03'!F93&gt;"","NC",'P03'!E93)</f>
        <v>NA</v>
      </c>
      <c r="G99" s="14" t="str">
        <f>IF('P04'!F93&gt;"","NC",'P04'!E93)</f>
        <v>NA</v>
      </c>
      <c r="H99" s="14" t="str">
        <f>IF('P05'!F93&gt;"","NC",'P05'!E93)</f>
        <v>C</v>
      </c>
      <c r="I99" s="14" t="str">
        <f>IF('P06'!F93&gt;"","NC",'P06'!E93)</f>
        <v>C</v>
      </c>
      <c r="J99" s="14" t="str">
        <f>IF('P07'!F93&gt;"","NC",'P07'!E93)</f>
        <v>NA</v>
      </c>
      <c r="K99" s="14" t="str">
        <f>IF('P08'!F93&gt;"","NC",'P08'!E93)</f>
        <v>NA</v>
      </c>
      <c r="L99" s="14" t="str">
        <f>IF('P09'!F93&gt;"","NC",'P09'!E93)</f>
        <v>NA</v>
      </c>
      <c r="M99" s="14" t="str">
        <f>IF('P10'!F93&gt;"","NC",'P10'!E93)</f>
        <v>NA</v>
      </c>
      <c r="N99" s="14" t="str">
        <f>IF('P11'!F93&gt;"","NC",'P11'!E93)</f>
        <v>C</v>
      </c>
      <c r="O99" s="14" t="str">
        <f>IF('P12'!F93&gt;"","NC",'P12'!E93)</f>
        <v>NA</v>
      </c>
      <c r="P99" s="14" t="str">
        <f>IF('P13'!F93&gt;"","NC",'P13'!E93)</f>
        <v>NA</v>
      </c>
      <c r="Q99" s="14" t="str">
        <f>IF('P14'!F93&gt;"","NC",'P14'!E93)</f>
        <v>NA</v>
      </c>
      <c r="R99" s="14" t="str">
        <f>IF('P15'!F93&gt;"","NC",'P15'!E93)</f>
        <v>NA</v>
      </c>
      <c r="S99" s="14" t="str">
        <f>IF('P16'!F93&gt;"","NC",'P16'!E93)</f>
        <v>NT</v>
      </c>
      <c r="T99" s="14" t="str">
        <f>IF('P17'!F93&gt;"","NC",'P17'!E93)</f>
        <v>NT</v>
      </c>
      <c r="U99" s="14" t="str">
        <f>IF('P18'!F93&gt;"","NC",'P18'!E93)</f>
        <v>NT</v>
      </c>
      <c r="V99" s="14" t="str">
        <f>IF('P19'!F93&gt;"","NC",'P19'!E93)</f>
        <v>NT</v>
      </c>
      <c r="W99" s="204" t="str">
        <f>IF('P20'!F93&gt;"","NC",'P20'!E93)</f>
        <v>NT</v>
      </c>
      <c r="X99" s="14"/>
      <c r="Y99" s="14"/>
      <c r="Z99" s="14"/>
      <c r="AA99" s="14">
        <v>90</v>
      </c>
      <c r="AB99" s="15">
        <f>COUNTIF(BaseDeCalcul!D99:Z99,"C")</f>
        <v>5</v>
      </c>
      <c r="AC99" s="15">
        <f>COUNTIF(BaseDeCalcul!D99:Z99,"NC")</f>
        <v>0</v>
      </c>
      <c r="AD99" s="15">
        <f>COUNTIF(BaseDeCalcul!D99:Z99,"NA")</f>
        <v>10</v>
      </c>
      <c r="AE99" s="16" t="str">
        <f t="shared" si="8"/>
        <v>C</v>
      </c>
      <c r="AF99" s="15" t="str">
        <f>IF(CritereSelection!F93="x",AE99,"NT")</f>
        <v>NT</v>
      </c>
      <c r="AG99" s="15" t="str">
        <f>IF(CritereSelection!G93="x",AE99,"NT")</f>
        <v>NT</v>
      </c>
      <c r="AH99" s="15" t="str">
        <f>IF(Criteres!$H93=1,$AE99,"NT")</f>
        <v>C</v>
      </c>
      <c r="AI99" s="15" t="str">
        <f>IF(Criteres!$H93=2,$AE99,"NT")</f>
        <v>NT</v>
      </c>
      <c r="AJ99" s="15" t="str">
        <f>IF(Criteres!$H93=3,$AE99,"NT")</f>
        <v>NT</v>
      </c>
    </row>
    <row r="100" spans="1:41">
      <c r="A100" s="14" t="str">
        <f>Criteres!B94</f>
        <v>Formulaires</v>
      </c>
      <c r="B100" s="14" t="str">
        <f>Criteres!C94</f>
        <v>11.3</v>
      </c>
      <c r="C100" s="14" t="str">
        <f>Criteres!D94</f>
        <v>AA</v>
      </c>
      <c r="D100" s="14" t="str">
        <f>IF('P01'!F94&gt;"","NC",'P01'!E94)</f>
        <v>NA</v>
      </c>
      <c r="E100" s="14" t="str">
        <f>IF('P02'!F94&gt;"","NC",'P02'!E94)</f>
        <v>NA</v>
      </c>
      <c r="F100" s="14" t="str">
        <f>IF('P03'!F94&gt;"","NC",'P03'!E94)</f>
        <v>NA</v>
      </c>
      <c r="G100" s="14" t="str">
        <f>IF('P04'!F94&gt;"","NC",'P04'!E94)</f>
        <v>NA</v>
      </c>
      <c r="H100" s="14" t="str">
        <f>IF('P05'!F94&gt;"","NC",'P05'!E94)</f>
        <v>NA</v>
      </c>
      <c r="I100" s="14" t="str">
        <f>IF('P06'!F94&gt;"","NC",'P06'!E94)</f>
        <v>NA</v>
      </c>
      <c r="J100" s="14" t="str">
        <f>IF('P07'!F94&gt;"","NC",'P07'!E94)</f>
        <v>NA</v>
      </c>
      <c r="K100" s="14" t="str">
        <f>IF('P08'!F94&gt;"","NC",'P08'!E94)</f>
        <v>NA</v>
      </c>
      <c r="L100" s="14" t="str">
        <f>IF('P09'!F94&gt;"","NC",'P09'!E94)</f>
        <v>NA</v>
      </c>
      <c r="M100" s="14" t="str">
        <f>IF('P10'!F94&gt;"","NC",'P10'!E94)</f>
        <v>NA</v>
      </c>
      <c r="N100" s="14" t="str">
        <f>IF('P11'!F94&gt;"","NC",'P11'!E94)</f>
        <v>NA</v>
      </c>
      <c r="O100" s="14" t="str">
        <f>IF('P12'!F94&gt;"","NC",'P12'!E94)</f>
        <v>NA</v>
      </c>
      <c r="P100" s="14" t="str">
        <f>IF('P13'!F94&gt;"","NC",'P13'!E94)</f>
        <v>NA</v>
      </c>
      <c r="Q100" s="14" t="str">
        <f>IF('P14'!F94&gt;"","NC",'P14'!E94)</f>
        <v>NA</v>
      </c>
      <c r="R100" s="14" t="str">
        <f>IF('P15'!F94&gt;"","NC",'P15'!E94)</f>
        <v>NA</v>
      </c>
      <c r="S100" s="14" t="str">
        <f>IF('P16'!F94&gt;"","NC",'P16'!E94)</f>
        <v>NT</v>
      </c>
      <c r="T100" s="14" t="str">
        <f>IF('P17'!F94&gt;"","NC",'P17'!E94)</f>
        <v>NT</v>
      </c>
      <c r="U100" s="14" t="str">
        <f>IF('P18'!F94&gt;"","NC",'P18'!E94)</f>
        <v>NT</v>
      </c>
      <c r="V100" s="14" t="str">
        <f>IF('P19'!F94&gt;"","NC",'P19'!E94)</f>
        <v>NT</v>
      </c>
      <c r="W100" s="204" t="str">
        <f>IF('P20'!F94&gt;"","NC",'P20'!E94)</f>
        <v>NT</v>
      </c>
      <c r="X100" s="14"/>
      <c r="Y100" s="14"/>
      <c r="Z100" s="14"/>
      <c r="AA100" s="14">
        <v>91</v>
      </c>
      <c r="AB100" s="15">
        <f>COUNTIF(BaseDeCalcul!D100:Z100,"C")</f>
        <v>0</v>
      </c>
      <c r="AC100" s="15">
        <f>COUNTIF(BaseDeCalcul!D100:Z100,"NC")</f>
        <v>0</v>
      </c>
      <c r="AD100" s="15">
        <f>COUNTIF(BaseDeCalcul!D100:Z100,"NA")</f>
        <v>15</v>
      </c>
      <c r="AE100" s="16" t="str">
        <f t="shared" si="8"/>
        <v>NA</v>
      </c>
      <c r="AF100" s="15" t="str">
        <f>IF(CritereSelection!F94="x",AE100,"NT")</f>
        <v>NT</v>
      </c>
      <c r="AG100" s="15" t="str">
        <f>IF(CritereSelection!G94="x",AE100,"NT")</f>
        <v>NT</v>
      </c>
      <c r="AH100" s="15" t="str">
        <f>IF(Criteres!$H94=1,$AE100,"NT")</f>
        <v>NA</v>
      </c>
      <c r="AI100" s="15" t="str">
        <f>IF(Criteres!$H94=2,$AE100,"NT")</f>
        <v>NT</v>
      </c>
      <c r="AJ100" s="15" t="str">
        <f>IF(Criteres!$H94=3,$AE100,"NT")</f>
        <v>NT</v>
      </c>
      <c r="AK100" s="15"/>
      <c r="AL100" s="15"/>
      <c r="AM100" s="15"/>
      <c r="AN100" s="15"/>
      <c r="AO100" s="14"/>
    </row>
    <row r="101" spans="1:41">
      <c r="A101" s="14" t="str">
        <f>Criteres!B95</f>
        <v>Formulaires</v>
      </c>
      <c r="B101" s="14" t="str">
        <f>Criteres!C95</f>
        <v>11.4</v>
      </c>
      <c r="C101" s="14" t="str">
        <f>Criteres!D95</f>
        <v>A</v>
      </c>
      <c r="D101" s="14" t="str">
        <f>IF('P01'!F95&gt;"","NC",'P01'!E95)</f>
        <v>C</v>
      </c>
      <c r="E101" s="14" t="str">
        <f>IF('P02'!F95&gt;"","NC",'P02'!E95)</f>
        <v>C</v>
      </c>
      <c r="F101" s="14" t="str">
        <f>IF('P03'!F95&gt;"","NC",'P03'!E95)</f>
        <v>NA</v>
      </c>
      <c r="G101" s="14" t="str">
        <f>IF('P04'!F95&gt;"","NC",'P04'!E95)</f>
        <v>NA</v>
      </c>
      <c r="H101" s="14" t="str">
        <f>IF('P05'!F95&gt;"","NC",'P05'!E95)</f>
        <v>C</v>
      </c>
      <c r="I101" s="14" t="str">
        <f>IF('P06'!F95&gt;"","NC",'P06'!E95)</f>
        <v>C</v>
      </c>
      <c r="J101" s="14" t="str">
        <f>IF('P07'!F95&gt;"","NC",'P07'!E95)</f>
        <v>NA</v>
      </c>
      <c r="K101" s="14" t="str">
        <f>IF('P08'!F95&gt;"","NC",'P08'!E95)</f>
        <v>NA</v>
      </c>
      <c r="L101" s="14" t="str">
        <f>IF('P09'!F95&gt;"","NC",'P09'!E95)</f>
        <v>NA</v>
      </c>
      <c r="M101" s="14" t="str">
        <f>IF('P10'!F95&gt;"","NC",'P10'!E95)</f>
        <v>NA</v>
      </c>
      <c r="N101" s="14" t="str">
        <f>IF('P11'!F95&gt;"","NC",'P11'!E95)</f>
        <v>C</v>
      </c>
      <c r="O101" s="14" t="str">
        <f>IF('P12'!F95&gt;"","NC",'P12'!E95)</f>
        <v>NA</v>
      </c>
      <c r="P101" s="14" t="str">
        <f>IF('P13'!F95&gt;"","NC",'P13'!E95)</f>
        <v>NA</v>
      </c>
      <c r="Q101" s="14" t="str">
        <f>IF('P14'!F95&gt;"","NC",'P14'!E95)</f>
        <v>NA</v>
      </c>
      <c r="R101" s="14" t="str">
        <f>IF('P15'!F95&gt;"","NC",'P15'!E95)</f>
        <v>NA</v>
      </c>
      <c r="S101" s="14" t="str">
        <f>IF('P16'!F95&gt;"","NC",'P16'!E95)</f>
        <v>NT</v>
      </c>
      <c r="T101" s="14" t="str">
        <f>IF('P17'!F95&gt;"","NC",'P17'!E95)</f>
        <v>NT</v>
      </c>
      <c r="U101" s="14" t="str">
        <f>IF('P18'!F95&gt;"","NC",'P18'!E95)</f>
        <v>NT</v>
      </c>
      <c r="V101" s="14" t="str">
        <f>IF('P19'!F95&gt;"","NC",'P19'!E95)</f>
        <v>NT</v>
      </c>
      <c r="W101" s="204" t="str">
        <f>IF('P20'!F95&gt;"","NC",'P20'!E95)</f>
        <v>NT</v>
      </c>
      <c r="X101" s="14"/>
      <c r="Y101" s="14"/>
      <c r="Z101" s="14"/>
      <c r="AA101" s="14">
        <v>92</v>
      </c>
      <c r="AB101" s="15">
        <f>COUNTIF(BaseDeCalcul!D101:Z101,"C")</f>
        <v>5</v>
      </c>
      <c r="AC101" s="15">
        <f>COUNTIF(BaseDeCalcul!D101:Z101,"NC")</f>
        <v>0</v>
      </c>
      <c r="AD101" s="15">
        <f>COUNTIF(BaseDeCalcul!D101:Z101,"NA")</f>
        <v>10</v>
      </c>
      <c r="AE101" s="16" t="str">
        <f t="shared" si="8"/>
        <v>C</v>
      </c>
      <c r="AF101" s="15" t="str">
        <f>IF(CritereSelection!F95="x",AE101,"NT")</f>
        <v>NT</v>
      </c>
      <c r="AG101" s="15" t="str">
        <f>IF(CritereSelection!G95="x",AE101,"NT")</f>
        <v>NT</v>
      </c>
      <c r="AH101" s="15" t="str">
        <f>IF(Criteres!$H95=1,$AE101,"NT")</f>
        <v>NT</v>
      </c>
      <c r="AI101" s="15" t="str">
        <f>IF(Criteres!$H95=2,$AE101,"NT")</f>
        <v>C</v>
      </c>
      <c r="AJ101" s="15" t="str">
        <f>IF(Criteres!$H95=3,$AE101,"NT")</f>
        <v>NT</v>
      </c>
      <c r="AK101" s="15"/>
      <c r="AL101" s="15"/>
      <c r="AM101" s="15"/>
      <c r="AN101" s="15"/>
      <c r="AO101" s="14"/>
    </row>
    <row r="102" spans="1:41">
      <c r="A102" s="14" t="str">
        <f>Criteres!B96</f>
        <v>Formulaires</v>
      </c>
      <c r="B102" s="14" t="str">
        <f>Criteres!C96</f>
        <v>11.5</v>
      </c>
      <c r="C102" s="14" t="str">
        <f>Criteres!D96</f>
        <v>A</v>
      </c>
      <c r="D102" s="14" t="str">
        <f>IF('P01'!F96&gt;"","NC",'P01'!E96)</f>
        <v>NA</v>
      </c>
      <c r="E102" s="14" t="str">
        <f>IF('P02'!F96&gt;"","NC",'P02'!E96)</f>
        <v>NA</v>
      </c>
      <c r="F102" s="14" t="str">
        <f>IF('P03'!F96&gt;"","NC",'P03'!E96)</f>
        <v>NA</v>
      </c>
      <c r="G102" s="14" t="str">
        <f>IF('P04'!F96&gt;"","NC",'P04'!E96)</f>
        <v>NA</v>
      </c>
      <c r="H102" s="14" t="str">
        <f>IF('P05'!F96&gt;"","NC",'P05'!E96)</f>
        <v>NA</v>
      </c>
      <c r="I102" s="14" t="str">
        <f>IF('P06'!F96&gt;"","NC",'P06'!E96)</f>
        <v>NA</v>
      </c>
      <c r="J102" s="14" t="str">
        <f>IF('P07'!F96&gt;"","NC",'P07'!E96)</f>
        <v>NA</v>
      </c>
      <c r="K102" s="14" t="str">
        <f>IF('P08'!F96&gt;"","NC",'P08'!E96)</f>
        <v>NA</v>
      </c>
      <c r="L102" s="14" t="str">
        <f>IF('P09'!F96&gt;"","NC",'P09'!E96)</f>
        <v>NA</v>
      </c>
      <c r="M102" s="14" t="str">
        <f>IF('P10'!F96&gt;"","NC",'P10'!E96)</f>
        <v>NA</v>
      </c>
      <c r="N102" s="14" t="str">
        <f>IF('P11'!F96&gt;"","NC",'P11'!E96)</f>
        <v>NA</v>
      </c>
      <c r="O102" s="14" t="str">
        <f>IF('P12'!F96&gt;"","NC",'P12'!E96)</f>
        <v>NA</v>
      </c>
      <c r="P102" s="14" t="str">
        <f>IF('P13'!F96&gt;"","NC",'P13'!E96)</f>
        <v>NA</v>
      </c>
      <c r="Q102" s="14" t="str">
        <f>IF('P14'!F96&gt;"","NC",'P14'!E96)</f>
        <v>NA</v>
      </c>
      <c r="R102" s="14" t="str">
        <f>IF('P15'!F96&gt;"","NC",'P15'!E96)</f>
        <v>NA</v>
      </c>
      <c r="S102" s="14" t="str">
        <f>IF('P16'!F96&gt;"","NC",'P16'!E96)</f>
        <v>NT</v>
      </c>
      <c r="T102" s="14" t="str">
        <f>IF('P17'!F96&gt;"","NC",'P17'!E96)</f>
        <v>NT</v>
      </c>
      <c r="U102" s="14" t="str">
        <f>IF('P18'!F96&gt;"","NC",'P18'!E96)</f>
        <v>NT</v>
      </c>
      <c r="V102" s="14" t="str">
        <f>IF('P19'!F96&gt;"","NC",'P19'!E96)</f>
        <v>NT</v>
      </c>
      <c r="W102" s="205" t="str">
        <f>IF('P20'!F96&gt;"","NC",'P20'!E96)</f>
        <v>NT</v>
      </c>
      <c r="X102" s="14"/>
      <c r="Y102" s="14"/>
      <c r="Z102" s="14"/>
      <c r="AA102" s="14">
        <v>93</v>
      </c>
      <c r="AB102" s="15">
        <f>COUNTIF(BaseDeCalcul!D102:Z102,"C")</f>
        <v>0</v>
      </c>
      <c r="AC102" s="15">
        <f>COUNTIF(BaseDeCalcul!D102:Z102,"NC")</f>
        <v>0</v>
      </c>
      <c r="AD102" s="15">
        <f>COUNTIF(BaseDeCalcul!D102:Z102,"NA")</f>
        <v>15</v>
      </c>
      <c r="AE102" s="16" t="str">
        <f t="shared" si="8"/>
        <v>NA</v>
      </c>
      <c r="AF102" s="15" t="str">
        <f>IF(CritereSelection!F96="x",AE102,"NT")</f>
        <v>NT</v>
      </c>
      <c r="AG102" s="15" t="str">
        <f>IF(CritereSelection!G96="x",AE102,"NT")</f>
        <v>NT</v>
      </c>
      <c r="AH102" s="15" t="str">
        <f>IF(Criteres!$H96=1,$AE102,"NT")</f>
        <v>NA</v>
      </c>
      <c r="AI102" s="15" t="str">
        <f>IF(Criteres!$H96=2,$AE102,"NT")</f>
        <v>NT</v>
      </c>
      <c r="AJ102" s="15" t="str">
        <f>IF(Criteres!$H96=3,$AE102,"NT")</f>
        <v>NT</v>
      </c>
      <c r="AK102" s="15"/>
      <c r="AL102" s="15"/>
      <c r="AM102" s="15"/>
      <c r="AN102" s="15"/>
      <c r="AO102" s="14"/>
    </row>
    <row r="103" spans="1:41">
      <c r="A103" s="14" t="str">
        <f>Criteres!B97</f>
        <v>Formulaires</v>
      </c>
      <c r="B103" s="14" t="str">
        <f>Criteres!C97</f>
        <v>11.6</v>
      </c>
      <c r="C103" s="14" t="str">
        <f>Criteres!D97</f>
        <v>A</v>
      </c>
      <c r="D103" s="14" t="str">
        <f>IF('P01'!F97&gt;"","NC",'P01'!E97)</f>
        <v>NA</v>
      </c>
      <c r="E103" s="14" t="str">
        <f>IF('P02'!F97&gt;"","NC",'P02'!E97)</f>
        <v>NA</v>
      </c>
      <c r="F103" s="14" t="str">
        <f>IF('P03'!F97&gt;"","NC",'P03'!E97)</f>
        <v>NA</v>
      </c>
      <c r="G103" s="14" t="str">
        <f>IF('P04'!F97&gt;"","NC",'P04'!E97)</f>
        <v>NA</v>
      </c>
      <c r="H103" s="14" t="str">
        <f>IF('P05'!F97&gt;"","NC",'P05'!E97)</f>
        <v>NA</v>
      </c>
      <c r="I103" s="14" t="str">
        <f>IF('P06'!F97&gt;"","NC",'P06'!E97)</f>
        <v>NA</v>
      </c>
      <c r="J103" s="14" t="str">
        <f>IF('P07'!F97&gt;"","NC",'P07'!E97)</f>
        <v>NA</v>
      </c>
      <c r="K103" s="14" t="str">
        <f>IF('P08'!F97&gt;"","NC",'P08'!E97)</f>
        <v>NA</v>
      </c>
      <c r="L103" s="14" t="str">
        <f>IF('P09'!F97&gt;"","NC",'P09'!E97)</f>
        <v>NA</v>
      </c>
      <c r="M103" s="14" t="str">
        <f>IF('P10'!F97&gt;"","NC",'P10'!E97)</f>
        <v>NA</v>
      </c>
      <c r="N103" s="14" t="str">
        <f>IF('P11'!F97&gt;"","NC",'P11'!E97)</f>
        <v>NA</v>
      </c>
      <c r="O103" s="14" t="str">
        <f>IF('P12'!F97&gt;"","NC",'P12'!E97)</f>
        <v>NA</v>
      </c>
      <c r="P103" s="14" t="str">
        <f>IF('P13'!F97&gt;"","NC",'P13'!E97)</f>
        <v>NA</v>
      </c>
      <c r="Q103" s="14" t="str">
        <f>IF('P14'!F97&gt;"","NC",'P14'!E97)</f>
        <v>NA</v>
      </c>
      <c r="R103" s="14" t="str">
        <f>IF('P15'!F97&gt;"","NC",'P15'!E97)</f>
        <v>NA</v>
      </c>
      <c r="S103" s="14" t="str">
        <f>IF('P16'!F97&gt;"","NC",'P16'!E97)</f>
        <v>NT</v>
      </c>
      <c r="T103" s="14" t="str">
        <f>IF('P17'!F97&gt;"","NC",'P17'!E97)</f>
        <v>NT</v>
      </c>
      <c r="U103" s="14" t="str">
        <f>IF('P18'!F97&gt;"","NC",'P18'!E97)</f>
        <v>NT</v>
      </c>
      <c r="V103" s="14" t="str">
        <f>IF('P19'!F97&gt;"","NC",'P19'!E97)</f>
        <v>NT</v>
      </c>
      <c r="W103" s="204" t="str">
        <f>IF('P20'!F97&gt;"","NC",'P20'!E97)</f>
        <v>NT</v>
      </c>
      <c r="X103" s="14"/>
      <c r="Y103" s="14"/>
      <c r="Z103" s="14"/>
      <c r="AA103" s="14">
        <v>94</v>
      </c>
      <c r="AB103" s="15">
        <f>COUNTIF(BaseDeCalcul!D103:Z103,"C")</f>
        <v>0</v>
      </c>
      <c r="AC103" s="15">
        <f>COUNTIF(BaseDeCalcul!D103:Z103,"NC")</f>
        <v>0</v>
      </c>
      <c r="AD103" s="15">
        <f>COUNTIF(BaseDeCalcul!D103:Z103,"NA")</f>
        <v>15</v>
      </c>
      <c r="AE103" s="16" t="str">
        <f t="shared" si="8"/>
        <v>NA</v>
      </c>
      <c r="AF103" s="15" t="str">
        <f>IF(CritereSelection!F97="x",AE103,"NT")</f>
        <v>NT</v>
      </c>
      <c r="AG103" s="15" t="str">
        <f>IF(CritereSelection!G97="x",AE103,"NT")</f>
        <v>NT</v>
      </c>
      <c r="AH103" s="15" t="str">
        <f>IF(Criteres!$H97=1,$AE103,"NT")</f>
        <v>NA</v>
      </c>
      <c r="AI103" s="15" t="str">
        <f>IF(Criteres!$H97=2,$AE103,"NT")</f>
        <v>NT</v>
      </c>
      <c r="AJ103" s="15" t="str">
        <f>IF(Criteres!$H97=3,$AE103,"NT")</f>
        <v>NT</v>
      </c>
      <c r="AK103" s="15"/>
      <c r="AL103" s="15"/>
      <c r="AM103" s="15"/>
      <c r="AN103" s="15"/>
      <c r="AO103" s="14"/>
    </row>
    <row r="104" spans="1:41">
      <c r="A104" s="14" t="str">
        <f>Criteres!B98</f>
        <v>Formulaires</v>
      </c>
      <c r="B104" s="14" t="str">
        <f>Criteres!C98</f>
        <v>11.7</v>
      </c>
      <c r="C104" s="14" t="str">
        <f>Criteres!D98</f>
        <v>A</v>
      </c>
      <c r="D104" s="14" t="str">
        <f>IF('P01'!F98&gt;"","NC",'P01'!E98)</f>
        <v>NA</v>
      </c>
      <c r="E104" s="14" t="str">
        <f>IF('P02'!F98&gt;"","NC",'P02'!E98)</f>
        <v>NA</v>
      </c>
      <c r="F104" s="14" t="str">
        <f>IF('P03'!F98&gt;"","NC",'P03'!E98)</f>
        <v>NA</v>
      </c>
      <c r="G104" s="14" t="str">
        <f>IF('P04'!F98&gt;"","NC",'P04'!E98)</f>
        <v>NA</v>
      </c>
      <c r="H104" s="14" t="str">
        <f>IF('P05'!F98&gt;"","NC",'P05'!E98)</f>
        <v>NA</v>
      </c>
      <c r="I104" s="14" t="str">
        <f>IF('P06'!F98&gt;"","NC",'P06'!E98)</f>
        <v>NA</v>
      </c>
      <c r="J104" s="14" t="str">
        <f>IF('P07'!F98&gt;"","NC",'P07'!E98)</f>
        <v>NA</v>
      </c>
      <c r="K104" s="14" t="str">
        <f>IF('P08'!F98&gt;"","NC",'P08'!E98)</f>
        <v>NA</v>
      </c>
      <c r="L104" s="14" t="str">
        <f>IF('P09'!F98&gt;"","NC",'P09'!E98)</f>
        <v>NA</v>
      </c>
      <c r="M104" s="14" t="str">
        <f>IF('P10'!F98&gt;"","NC",'P10'!E98)</f>
        <v>NA</v>
      </c>
      <c r="N104" s="14" t="str">
        <f>IF('P11'!F98&gt;"","NC",'P11'!E98)</f>
        <v>NA</v>
      </c>
      <c r="O104" s="14" t="str">
        <f>IF('P12'!F98&gt;"","NC",'P12'!E98)</f>
        <v>NA</v>
      </c>
      <c r="P104" s="14" t="str">
        <f>IF('P13'!F98&gt;"","NC",'P13'!E98)</f>
        <v>NA</v>
      </c>
      <c r="Q104" s="14" t="str">
        <f>IF('P14'!F98&gt;"","NC",'P14'!E98)</f>
        <v>NA</v>
      </c>
      <c r="R104" s="14" t="str">
        <f>IF('P15'!F98&gt;"","NC",'P15'!E98)</f>
        <v>NA</v>
      </c>
      <c r="S104" s="14" t="str">
        <f>IF('P16'!F98&gt;"","NC",'P16'!E98)</f>
        <v>NT</v>
      </c>
      <c r="T104" s="14" t="str">
        <f>IF('P17'!F98&gt;"","NC",'P17'!E98)</f>
        <v>NT</v>
      </c>
      <c r="U104" s="14" t="str">
        <f>IF('P18'!F98&gt;"","NC",'P18'!E98)</f>
        <v>NT</v>
      </c>
      <c r="V104" s="14" t="str">
        <f>IF('P19'!F98&gt;"","NC",'P19'!E98)</f>
        <v>NT</v>
      </c>
      <c r="W104" s="204" t="str">
        <f>IF('P20'!F98&gt;"","NC",'P20'!E98)</f>
        <v>NT</v>
      </c>
      <c r="X104" s="14"/>
      <c r="Y104" s="14"/>
      <c r="Z104" s="14"/>
      <c r="AA104" s="14">
        <v>95</v>
      </c>
      <c r="AB104" s="15">
        <f>COUNTIF(BaseDeCalcul!D104:Z104,"C")</f>
        <v>0</v>
      </c>
      <c r="AC104" s="15">
        <f>COUNTIF(BaseDeCalcul!D104:Z104,"NC")</f>
        <v>0</v>
      </c>
      <c r="AD104" s="15">
        <f>COUNTIF(BaseDeCalcul!D104:Z104,"NA")</f>
        <v>15</v>
      </c>
      <c r="AE104" s="16" t="str">
        <f t="shared" si="8"/>
        <v>NA</v>
      </c>
      <c r="AF104" s="15" t="str">
        <f>IF(CritereSelection!F98="x",AE104,"NT")</f>
        <v>NT</v>
      </c>
      <c r="AG104" s="15" t="str">
        <f>IF(CritereSelection!G98="x",AE104,"NT")</f>
        <v>NT</v>
      </c>
      <c r="AH104" s="15" t="str">
        <f>IF(Criteres!$H98=1,$AE104,"NT")</f>
        <v>NA</v>
      </c>
      <c r="AI104" s="15" t="str">
        <f>IF(Criteres!$H98=2,$AE104,"NT")</f>
        <v>NT</v>
      </c>
      <c r="AJ104" s="15" t="str">
        <f>IF(Criteres!$H98=3,$AE104,"NT")</f>
        <v>NT</v>
      </c>
      <c r="AK104" s="15"/>
      <c r="AL104" s="15"/>
      <c r="AM104" s="15"/>
      <c r="AN104" s="15"/>
      <c r="AO104" s="14"/>
    </row>
    <row r="105" spans="1:41">
      <c r="A105" s="14" t="str">
        <f>Criteres!B99</f>
        <v>Formulaires</v>
      </c>
      <c r="B105" s="14" t="str">
        <f>Criteres!C99</f>
        <v>11.8</v>
      </c>
      <c r="C105" s="14" t="str">
        <f>Criteres!D99</f>
        <v>A</v>
      </c>
      <c r="D105" s="14" t="str">
        <f>IF('P01'!F99&gt;"","NC",'P01'!E99)</f>
        <v>NA</v>
      </c>
      <c r="E105" s="14" t="str">
        <f>IF('P02'!F99&gt;"","NC",'P02'!E99)</f>
        <v>NA</v>
      </c>
      <c r="F105" s="14" t="str">
        <f>IF('P03'!F99&gt;"","NC",'P03'!E99)</f>
        <v>NA</v>
      </c>
      <c r="G105" s="14" t="str">
        <f>IF('P04'!F99&gt;"","NC",'P04'!E99)</f>
        <v>NA</v>
      </c>
      <c r="H105" s="14" t="str">
        <f>IF('P05'!F99&gt;"","NC",'P05'!E99)</f>
        <v>NA</v>
      </c>
      <c r="I105" s="14" t="str">
        <f>IF('P06'!F99&gt;"","NC",'P06'!E99)</f>
        <v>NA</v>
      </c>
      <c r="J105" s="14" t="str">
        <f>IF('P07'!F99&gt;"","NC",'P07'!E99)</f>
        <v>NA</v>
      </c>
      <c r="K105" s="14" t="str">
        <f>IF('P08'!F99&gt;"","NC",'P08'!E99)</f>
        <v>NA</v>
      </c>
      <c r="L105" s="14" t="str">
        <f>IF('P09'!F99&gt;"","NC",'P09'!E99)</f>
        <v>NA</v>
      </c>
      <c r="M105" s="14" t="str">
        <f>IF('P10'!F99&gt;"","NC",'P10'!E99)</f>
        <v>NA</v>
      </c>
      <c r="N105" s="14" t="str">
        <f>IF('P11'!F99&gt;"","NC",'P11'!E99)</f>
        <v>NA</v>
      </c>
      <c r="O105" s="14" t="str">
        <f>IF('P12'!F99&gt;"","NC",'P12'!E99)</f>
        <v>NA</v>
      </c>
      <c r="P105" s="14" t="str">
        <f>IF('P13'!F99&gt;"","NC",'P13'!E99)</f>
        <v>NA</v>
      </c>
      <c r="Q105" s="14" t="str">
        <f>IF('P14'!F99&gt;"","NC",'P14'!E99)</f>
        <v>NA</v>
      </c>
      <c r="R105" s="14" t="str">
        <f>IF('P15'!F99&gt;"","NC",'P15'!E99)</f>
        <v>NA</v>
      </c>
      <c r="S105" s="14" t="str">
        <f>IF('P16'!F99&gt;"","NC",'P16'!E99)</f>
        <v>NT</v>
      </c>
      <c r="T105" s="14" t="str">
        <f>IF('P17'!F99&gt;"","NC",'P17'!E99)</f>
        <v>NT</v>
      </c>
      <c r="U105" s="14" t="str">
        <f>IF('P18'!F99&gt;"","NC",'P18'!E99)</f>
        <v>NT</v>
      </c>
      <c r="V105" s="14" t="str">
        <f>IF('P19'!F99&gt;"","NC",'P19'!E99)</f>
        <v>NT</v>
      </c>
      <c r="W105" s="204" t="str">
        <f>IF('P20'!F99&gt;"","NC",'P20'!E99)</f>
        <v>NT</v>
      </c>
      <c r="X105" s="14"/>
      <c r="Y105" s="14"/>
      <c r="Z105" s="14"/>
      <c r="AA105" s="14">
        <v>96</v>
      </c>
      <c r="AB105" s="15">
        <f>COUNTIF(BaseDeCalcul!D105:Z105,"C")</f>
        <v>0</v>
      </c>
      <c r="AC105" s="15">
        <f>COUNTIF(BaseDeCalcul!D105:Z105,"NC")</f>
        <v>0</v>
      </c>
      <c r="AD105" s="15">
        <f>COUNTIF(BaseDeCalcul!D105:Z105,"NA")</f>
        <v>15</v>
      </c>
      <c r="AE105" s="16" t="str">
        <f t="shared" si="8"/>
        <v>NA</v>
      </c>
      <c r="AF105" s="15" t="str">
        <f>IF(CritereSelection!F99="x",AE105,"NT")</f>
        <v>NT</v>
      </c>
      <c r="AG105" s="15" t="str">
        <f>IF(CritereSelection!G99="x",AE105,"NT")</f>
        <v>NT</v>
      </c>
      <c r="AH105" s="15" t="str">
        <f>IF(Criteres!$H99=1,$AE105,"NT")</f>
        <v>NA</v>
      </c>
      <c r="AI105" s="15" t="str">
        <f>IF(Criteres!$H99=2,$AE105,"NT")</f>
        <v>NT</v>
      </c>
      <c r="AJ105" s="15" t="str">
        <f>IF(Criteres!$H99=3,$AE105,"NT")</f>
        <v>NT</v>
      </c>
      <c r="AK105" s="15"/>
      <c r="AL105" s="15"/>
      <c r="AM105" s="15"/>
      <c r="AN105" s="15"/>
      <c r="AO105" s="14"/>
    </row>
    <row r="106" spans="1:41">
      <c r="A106" s="14" t="str">
        <f>Criteres!B100</f>
        <v>Formulaires</v>
      </c>
      <c r="B106" s="14" t="str">
        <f>Criteres!C100</f>
        <v>11.9</v>
      </c>
      <c r="C106" s="14" t="str">
        <f>Criteres!D100</f>
        <v>A</v>
      </c>
      <c r="D106" s="14" t="str">
        <f>IF('P01'!F100&gt;"","NC",'P01'!E100)</f>
        <v>C</v>
      </c>
      <c r="E106" s="14" t="str">
        <f>IF('P02'!F100&gt;"","NC",'P02'!E100)</f>
        <v>C</v>
      </c>
      <c r="F106" s="14" t="str">
        <f>IF('P03'!F100&gt;"","NC",'P03'!E100)</f>
        <v>NA</v>
      </c>
      <c r="G106" s="14" t="str">
        <f>IF('P04'!F100&gt;"","NC",'P04'!E100)</f>
        <v>NA</v>
      </c>
      <c r="H106" s="14" t="str">
        <f>IF('P05'!F100&gt;"","NC",'P05'!E100)</f>
        <v>C</v>
      </c>
      <c r="I106" s="14" t="str">
        <f>IF('P06'!F100&gt;"","NC",'P06'!E100)</f>
        <v>C</v>
      </c>
      <c r="J106" s="14" t="str">
        <f>IF('P07'!F100&gt;"","NC",'P07'!E100)</f>
        <v>NA</v>
      </c>
      <c r="K106" s="14" t="str">
        <f>IF('P08'!F100&gt;"","NC",'P08'!E100)</f>
        <v>NA</v>
      </c>
      <c r="L106" s="14" t="str">
        <f>IF('P09'!F100&gt;"","NC",'P09'!E100)</f>
        <v>NA</v>
      </c>
      <c r="M106" s="14" t="str">
        <f>IF('P10'!F100&gt;"","NC",'P10'!E100)</f>
        <v>NA</v>
      </c>
      <c r="N106" s="14" t="str">
        <f>IF('P11'!F100&gt;"","NC",'P11'!E100)</f>
        <v>C</v>
      </c>
      <c r="O106" s="14" t="str">
        <f>IF('P12'!F100&gt;"","NC",'P12'!E100)</f>
        <v>NA</v>
      </c>
      <c r="P106" s="14" t="str">
        <f>IF('P13'!F100&gt;"","NC",'P13'!E100)</f>
        <v>NA</v>
      </c>
      <c r="Q106" s="14" t="str">
        <f>IF('P14'!F100&gt;"","NC",'P14'!E100)</f>
        <v>NA</v>
      </c>
      <c r="R106" s="14" t="str">
        <f>IF('P15'!F100&gt;"","NC",'P15'!E100)</f>
        <v>NA</v>
      </c>
      <c r="S106" s="14" t="str">
        <f>IF('P16'!F100&gt;"","NC",'P16'!E100)</f>
        <v>NT</v>
      </c>
      <c r="T106" s="14" t="str">
        <f>IF('P17'!F100&gt;"","NC",'P17'!E100)</f>
        <v>NT</v>
      </c>
      <c r="U106" s="14" t="str">
        <f>IF('P18'!F100&gt;"","NC",'P18'!E100)</f>
        <v>NT</v>
      </c>
      <c r="V106" s="14" t="str">
        <f>IF('P19'!F100&gt;"","NC",'P19'!E100)</f>
        <v>NT</v>
      </c>
      <c r="W106" s="204" t="str">
        <f>IF('P20'!F100&gt;"","NC",'P20'!E100)</f>
        <v>NT</v>
      </c>
      <c r="X106" s="14"/>
      <c r="Y106" s="14"/>
      <c r="Z106" s="14"/>
      <c r="AA106" s="14">
        <v>97</v>
      </c>
      <c r="AB106" s="15">
        <f>COUNTIF(BaseDeCalcul!D106:Z106,"C")</f>
        <v>5</v>
      </c>
      <c r="AC106" s="15">
        <f>COUNTIF(BaseDeCalcul!D106:Z106,"NC")</f>
        <v>0</v>
      </c>
      <c r="AD106" s="15">
        <f>COUNTIF(BaseDeCalcul!D106:Z106,"NA")</f>
        <v>10</v>
      </c>
      <c r="AE106" s="16" t="str">
        <f t="shared" si="8"/>
        <v>C</v>
      </c>
      <c r="AF106" s="15" t="str">
        <f>IF(CritereSelection!F100="x",AE106,"NT")</f>
        <v>NT</v>
      </c>
      <c r="AG106" s="15" t="str">
        <f>IF(CritereSelection!G100="x",AE106,"NT")</f>
        <v>NT</v>
      </c>
      <c r="AH106" s="15" t="str">
        <f>IF(Criteres!$H100=1,$AE106,"NT")</f>
        <v>C</v>
      </c>
      <c r="AI106" s="15" t="str">
        <f>IF(Criteres!$H100=2,$AE106,"NT")</f>
        <v>NT</v>
      </c>
      <c r="AJ106" s="15" t="str">
        <f>IF(Criteres!$H100=3,$AE106,"NT")</f>
        <v>NT</v>
      </c>
      <c r="AK106" s="15"/>
      <c r="AL106" s="15"/>
      <c r="AM106" s="15"/>
      <c r="AN106" s="15"/>
      <c r="AO106" s="14"/>
    </row>
    <row r="107" spans="1:41">
      <c r="A107" s="14" t="str">
        <f>Criteres!B101</f>
        <v>Formulaires</v>
      </c>
      <c r="B107" s="14" t="str">
        <f>Criteres!C101</f>
        <v>11.10</v>
      </c>
      <c r="C107" s="14" t="str">
        <f>Criteres!D101</f>
        <v>A</v>
      </c>
      <c r="D107" s="14" t="str">
        <f>IF('P01'!F101&gt;"","NC",'P01'!E101)</f>
        <v>NA</v>
      </c>
      <c r="E107" s="14" t="str">
        <f>IF('P02'!F101&gt;"","NC",'P02'!E101)</f>
        <v>C</v>
      </c>
      <c r="F107" s="14" t="str">
        <f>IF('P03'!F101&gt;"","NC",'P03'!E101)</f>
        <v>NA</v>
      </c>
      <c r="G107" s="14" t="str">
        <f>IF('P04'!F101&gt;"","NC",'P04'!E101)</f>
        <v>NA</v>
      </c>
      <c r="H107" s="14" t="str">
        <f>IF('P05'!F101&gt;"","NC",'P05'!E101)</f>
        <v>NA</v>
      </c>
      <c r="I107" s="14" t="str">
        <f>IF('P06'!F101&gt;"","NC",'P06'!E101)</f>
        <v>NA</v>
      </c>
      <c r="J107" s="14" t="str">
        <f>IF('P07'!F101&gt;"","NC",'P07'!E101)</f>
        <v>NA</v>
      </c>
      <c r="K107" s="14" t="str">
        <f>IF('P08'!F101&gt;"","NC",'P08'!E101)</f>
        <v>NA</v>
      </c>
      <c r="L107" s="14" t="str">
        <f>IF('P09'!F101&gt;"","NC",'P09'!E101)</f>
        <v>NA</v>
      </c>
      <c r="M107" s="14" t="str">
        <f>IF('P10'!F101&gt;"","NC",'P10'!E101)</f>
        <v>NA</v>
      </c>
      <c r="N107" s="14" t="str">
        <f>IF('P11'!F101&gt;"","NC",'P11'!E101)</f>
        <v>NA</v>
      </c>
      <c r="O107" s="14" t="str">
        <f>IF('P12'!F101&gt;"","NC",'P12'!E101)</f>
        <v>NA</v>
      </c>
      <c r="P107" s="14" t="str">
        <f>IF('P13'!F101&gt;"","NC",'P13'!E101)</f>
        <v>NA</v>
      </c>
      <c r="Q107" s="14" t="str">
        <f>IF('P14'!F101&gt;"","NC",'P14'!E101)</f>
        <v>NA</v>
      </c>
      <c r="R107" s="14" t="str">
        <f>IF('P15'!F101&gt;"","NC",'P15'!E101)</f>
        <v>NA</v>
      </c>
      <c r="S107" s="14" t="str">
        <f>IF('P16'!F101&gt;"","NC",'P16'!E101)</f>
        <v>NT</v>
      </c>
      <c r="T107" s="14" t="str">
        <f>IF('P17'!F101&gt;"","NC",'P17'!E101)</f>
        <v>NT</v>
      </c>
      <c r="U107" s="14" t="str">
        <f>IF('P18'!F101&gt;"","NC",'P18'!E101)</f>
        <v>NT</v>
      </c>
      <c r="V107" s="14" t="str">
        <f>IF('P19'!F101&gt;"","NC",'P19'!E101)</f>
        <v>NT</v>
      </c>
      <c r="W107" s="204" t="str">
        <f>IF('P20'!F101&gt;"","NC",'P20'!E101)</f>
        <v>NT</v>
      </c>
      <c r="X107" s="14"/>
      <c r="Y107" s="14"/>
      <c r="Z107" s="14"/>
      <c r="AA107" s="14">
        <v>98</v>
      </c>
      <c r="AB107" s="15">
        <f>COUNTIF(BaseDeCalcul!D107:Z107,"C")</f>
        <v>1</v>
      </c>
      <c r="AC107" s="15">
        <f>COUNTIF(BaseDeCalcul!D107:Z107,"NC")</f>
        <v>0</v>
      </c>
      <c r="AD107" s="15">
        <f>COUNTIF(BaseDeCalcul!D107:Z107,"NA")</f>
        <v>14</v>
      </c>
      <c r="AE107" s="16" t="str">
        <f t="shared" si="8"/>
        <v>C</v>
      </c>
      <c r="AF107" s="15" t="str">
        <f>IF(CritereSelection!F101="x",AE107,"NT")</f>
        <v>NT</v>
      </c>
      <c r="AG107" s="15" t="str">
        <f>IF(CritereSelection!G101="x",AE107,"NT")</f>
        <v>NT</v>
      </c>
      <c r="AH107" s="15" t="str">
        <f>IF(Criteres!$H101=1,$AE107,"NT")</f>
        <v>C</v>
      </c>
      <c r="AI107" s="15" t="str">
        <f>IF(Criteres!$H101=2,$AE107,"NT")</f>
        <v>NT</v>
      </c>
      <c r="AJ107" s="15" t="str">
        <f>IF(Criteres!$H101=3,$AE107,"NT")</f>
        <v>NT</v>
      </c>
      <c r="AK107" s="15"/>
      <c r="AL107" s="15"/>
      <c r="AM107" s="15"/>
      <c r="AN107" s="15"/>
      <c r="AO107" s="14"/>
    </row>
    <row r="108" spans="1:41">
      <c r="A108" s="14" t="str">
        <f>Criteres!B102</f>
        <v>Formulaires</v>
      </c>
      <c r="B108" s="14" t="str">
        <f>Criteres!C102</f>
        <v>11.11</v>
      </c>
      <c r="C108" s="14" t="str">
        <f>Criteres!D102</f>
        <v>AA</v>
      </c>
      <c r="D108" s="14" t="str">
        <f>IF('P01'!F102&gt;"","NC",'P01'!E102)</f>
        <v>NA</v>
      </c>
      <c r="E108" s="14" t="str">
        <f>IF('P02'!F102&gt;"","NC",'P02'!E102)</f>
        <v>C</v>
      </c>
      <c r="F108" s="14" t="str">
        <f>IF('P03'!F102&gt;"","NC",'P03'!E102)</f>
        <v>NA</v>
      </c>
      <c r="G108" s="14" t="str">
        <f>IF('P04'!F102&gt;"","NC",'P04'!E102)</f>
        <v>NA</v>
      </c>
      <c r="H108" s="14" t="str">
        <f>IF('P05'!F102&gt;"","NC",'P05'!E102)</f>
        <v>NA</v>
      </c>
      <c r="I108" s="14" t="str">
        <f>IF('P06'!F102&gt;"","NC",'P06'!E102)</f>
        <v>NA</v>
      </c>
      <c r="J108" s="14" t="str">
        <f>IF('P07'!F102&gt;"","NC",'P07'!E102)</f>
        <v>NA</v>
      </c>
      <c r="K108" s="14" t="str">
        <f>IF('P08'!F102&gt;"","NC",'P08'!E102)</f>
        <v>NA</v>
      </c>
      <c r="L108" s="14" t="str">
        <f>IF('P09'!F102&gt;"","NC",'P09'!E102)</f>
        <v>NA</v>
      </c>
      <c r="M108" s="14" t="str">
        <f>IF('P10'!F102&gt;"","NC",'P10'!E102)</f>
        <v>NA</v>
      </c>
      <c r="N108" s="14" t="str">
        <f>IF('P11'!F102&gt;"","NC",'P11'!E102)</f>
        <v>NA</v>
      </c>
      <c r="O108" s="14" t="str">
        <f>IF('P12'!F102&gt;"","NC",'P12'!E102)</f>
        <v>NA</v>
      </c>
      <c r="P108" s="14" t="str">
        <f>IF('P13'!F102&gt;"","NC",'P13'!E102)</f>
        <v>NA</v>
      </c>
      <c r="Q108" s="14" t="str">
        <f>IF('P14'!F102&gt;"","NC",'P14'!E102)</f>
        <v>NA</v>
      </c>
      <c r="R108" s="14" t="str">
        <f>IF('P15'!F102&gt;"","NC",'P15'!E102)</f>
        <v>NA</v>
      </c>
      <c r="S108" s="14" t="str">
        <f>IF('P16'!F102&gt;"","NC",'P16'!E102)</f>
        <v>NT</v>
      </c>
      <c r="T108" s="14" t="str">
        <f>IF('P17'!F102&gt;"","NC",'P17'!E102)</f>
        <v>NT</v>
      </c>
      <c r="U108" s="14" t="str">
        <f>IF('P18'!F102&gt;"","NC",'P18'!E102)</f>
        <v>NT</v>
      </c>
      <c r="V108" s="14" t="str">
        <f>IF('P19'!F102&gt;"","NC",'P19'!E102)</f>
        <v>NT</v>
      </c>
      <c r="W108" s="204" t="str">
        <f>IF('P20'!F102&gt;"","NC",'P20'!E102)</f>
        <v>NT</v>
      </c>
      <c r="X108" s="14"/>
      <c r="Y108" s="14"/>
      <c r="Z108" s="14"/>
      <c r="AA108" s="14">
        <v>99</v>
      </c>
      <c r="AB108" s="15">
        <f>COUNTIF(BaseDeCalcul!D108:Z108,"C")</f>
        <v>1</v>
      </c>
      <c r="AC108" s="15">
        <f>COUNTIF(BaseDeCalcul!D108:Z108,"NC")</f>
        <v>0</v>
      </c>
      <c r="AD108" s="15">
        <f>COUNTIF(BaseDeCalcul!D108:Z108,"NA")</f>
        <v>14</v>
      </c>
      <c r="AE108" s="16" t="str">
        <f t="shared" ref="AE108:AE146" si="12">IF(COUNTIF(D108:W108,"NC")&gt;0,"NC",IF(COUNTIF(D108:W108,"C")&gt;0,"C",IF(COUNTIF(D108:W108,"NA")&gt;0,"NA","NT")))</f>
        <v>C</v>
      </c>
      <c r="AF108" s="15" t="str">
        <f>IF(CritereSelection!F102="x",AE108,"NT")</f>
        <v>NT</v>
      </c>
      <c r="AG108" s="15" t="str">
        <f>IF(CritereSelection!G102="x",AE108,"NT")</f>
        <v>NT</v>
      </c>
      <c r="AH108" s="15" t="str">
        <f>IF(Criteres!$H102=1,$AE108,"NT")</f>
        <v>C</v>
      </c>
      <c r="AI108" s="15" t="str">
        <f>IF(Criteres!$H102=2,$AE108,"NT")</f>
        <v>NT</v>
      </c>
      <c r="AJ108" s="15" t="str">
        <f>IF(Criteres!$H102=3,$AE108,"NT")</f>
        <v>NT</v>
      </c>
      <c r="AK108" s="15"/>
      <c r="AL108" s="15"/>
      <c r="AM108" s="15"/>
      <c r="AN108" s="15"/>
      <c r="AO108" s="14"/>
    </row>
    <row r="109" spans="1:41">
      <c r="A109" s="14" t="str">
        <f>Criteres!B103</f>
        <v>Formulaires</v>
      </c>
      <c r="B109" s="14" t="str">
        <f>Criteres!C103</f>
        <v>11.12</v>
      </c>
      <c r="C109" s="14" t="str">
        <f>Criteres!D103</f>
        <v>AA</v>
      </c>
      <c r="D109" s="14" t="str">
        <f>IF('P01'!F103&gt;"","NC",'P01'!E103)</f>
        <v>NA</v>
      </c>
      <c r="E109" s="14" t="str">
        <f>IF('P02'!F103&gt;"","NC",'P02'!E103)</f>
        <v>NA</v>
      </c>
      <c r="F109" s="14" t="str">
        <f>IF('P03'!F103&gt;"","NC",'P03'!E103)</f>
        <v>NA</v>
      </c>
      <c r="G109" s="14" t="str">
        <f>IF('P04'!F103&gt;"","NC",'P04'!E103)</f>
        <v>NA</v>
      </c>
      <c r="H109" s="14" t="str">
        <f>IF('P05'!F103&gt;"","NC",'P05'!E103)</f>
        <v>NA</v>
      </c>
      <c r="I109" s="14" t="str">
        <f>IF('P06'!F103&gt;"","NC",'P06'!E103)</f>
        <v>NA</v>
      </c>
      <c r="J109" s="14" t="str">
        <f>IF('P07'!F103&gt;"","NC",'P07'!E103)</f>
        <v>NA</v>
      </c>
      <c r="K109" s="14" t="str">
        <f>IF('P08'!F103&gt;"","NC",'P08'!E103)</f>
        <v>NA</v>
      </c>
      <c r="L109" s="14" t="str">
        <f>IF('P09'!F103&gt;"","NC",'P09'!E103)</f>
        <v>NA</v>
      </c>
      <c r="M109" s="14" t="str">
        <f>IF('P10'!F103&gt;"","NC",'P10'!E103)</f>
        <v>NA</v>
      </c>
      <c r="N109" s="14" t="str">
        <f>IF('P11'!F103&gt;"","NC",'P11'!E103)</f>
        <v>NA</v>
      </c>
      <c r="O109" s="14" t="str">
        <f>IF('P12'!F103&gt;"","NC",'P12'!E103)</f>
        <v>NA</v>
      </c>
      <c r="P109" s="14" t="str">
        <f>IF('P13'!F103&gt;"","NC",'P13'!E103)</f>
        <v>NA</v>
      </c>
      <c r="Q109" s="14" t="str">
        <f>IF('P14'!F103&gt;"","NC",'P14'!E103)</f>
        <v>NA</v>
      </c>
      <c r="R109" s="14" t="str">
        <f>IF('P15'!F103&gt;"","NC",'P15'!E103)</f>
        <v>NA</v>
      </c>
      <c r="S109" s="14" t="str">
        <f>IF('P16'!F103&gt;"","NC",'P16'!E103)</f>
        <v>NT</v>
      </c>
      <c r="T109" s="14" t="str">
        <f>IF('P17'!F103&gt;"","NC",'P17'!E103)</f>
        <v>NT</v>
      </c>
      <c r="U109" s="14" t="str">
        <f>IF('P18'!F103&gt;"","NC",'P18'!E103)</f>
        <v>NT</v>
      </c>
      <c r="V109" s="14" t="str">
        <f>IF('P19'!F103&gt;"","NC",'P19'!E103)</f>
        <v>NT</v>
      </c>
      <c r="W109" s="204" t="str">
        <f>IF('P20'!F103&gt;"","NC",'P20'!E103)</f>
        <v>NT</v>
      </c>
      <c r="X109" s="14"/>
      <c r="Y109" s="14"/>
      <c r="Z109" s="14"/>
      <c r="AA109" s="14">
        <v>100</v>
      </c>
      <c r="AB109" s="15">
        <f>COUNTIF(BaseDeCalcul!D109:Z109,"C")</f>
        <v>0</v>
      </c>
      <c r="AC109" s="15">
        <f>COUNTIF(BaseDeCalcul!D109:Z109,"NC")</f>
        <v>0</v>
      </c>
      <c r="AD109" s="15">
        <f>COUNTIF(BaseDeCalcul!D109:Z109,"NA")</f>
        <v>15</v>
      </c>
      <c r="AE109" s="16" t="str">
        <f t="shared" si="12"/>
        <v>NA</v>
      </c>
      <c r="AF109" s="15" t="str">
        <f>IF(CritereSelection!F103="x",AE109,"NT")</f>
        <v>NT</v>
      </c>
      <c r="AG109" s="15" t="str">
        <f>IF(CritereSelection!G103="x",AE109,"NT")</f>
        <v>NT</v>
      </c>
      <c r="AH109" s="15" t="str">
        <f>IF(Criteres!$H103=1,$AE109,"NT")</f>
        <v>NA</v>
      </c>
      <c r="AI109" s="15" t="str">
        <f>IF(Criteres!$H103=2,$AE109,"NT")</f>
        <v>NT</v>
      </c>
      <c r="AJ109" s="15" t="str">
        <f>IF(Criteres!$H103=3,$AE109,"NT")</f>
        <v>NT</v>
      </c>
      <c r="AK109" s="15"/>
      <c r="AL109" s="15"/>
      <c r="AM109" s="15"/>
      <c r="AN109" s="15"/>
      <c r="AO109" s="14"/>
    </row>
    <row r="110" spans="1:41">
      <c r="A110" s="14" t="str">
        <f>Criteres!B104</f>
        <v>Formulaires</v>
      </c>
      <c r="B110" s="14" t="str">
        <f>Criteres!C104</f>
        <v>11.13</v>
      </c>
      <c r="C110" s="14" t="str">
        <f>Criteres!D104</f>
        <v>AA</v>
      </c>
      <c r="D110" s="14" t="str">
        <f>IF('P01'!F104&gt;"","NC",'P01'!E104)</f>
        <v>NA</v>
      </c>
      <c r="E110" s="14" t="str">
        <f>IF('P02'!F104&gt;"","NC",'P02'!E104)</f>
        <v>C</v>
      </c>
      <c r="F110" s="14" t="str">
        <f>IF('P03'!F104&gt;"","NC",'P03'!E104)</f>
        <v>NA</v>
      </c>
      <c r="G110" s="14" t="str">
        <f>IF('P04'!F104&gt;"","NC",'P04'!E104)</f>
        <v>NA</v>
      </c>
      <c r="H110" s="14" t="str">
        <f>IF('P05'!F104&gt;"","NC",'P05'!E104)</f>
        <v>NA</v>
      </c>
      <c r="I110" s="14" t="str">
        <f>IF('P06'!F104&gt;"","NC",'P06'!E104)</f>
        <v>NA</v>
      </c>
      <c r="J110" s="14" t="str">
        <f>IF('P07'!F104&gt;"","NC",'P07'!E104)</f>
        <v>NA</v>
      </c>
      <c r="K110" s="14" t="str">
        <f>IF('P08'!F104&gt;"","NC",'P08'!E104)</f>
        <v>NA</v>
      </c>
      <c r="L110" s="14" t="str">
        <f>IF('P09'!F104&gt;"","NC",'P09'!E104)</f>
        <v>NA</v>
      </c>
      <c r="M110" s="14" t="str">
        <f>IF('P10'!F104&gt;"","NC",'P10'!E104)</f>
        <v>NA</v>
      </c>
      <c r="N110" s="14" t="str">
        <f>IF('P11'!F104&gt;"","NC",'P11'!E104)</f>
        <v>NA</v>
      </c>
      <c r="O110" s="14" t="str">
        <f>IF('P12'!F104&gt;"","NC",'P12'!E104)</f>
        <v>NA</v>
      </c>
      <c r="P110" s="14" t="str">
        <f>IF('P13'!F104&gt;"","NC",'P13'!E104)</f>
        <v>NA</v>
      </c>
      <c r="Q110" s="14" t="str">
        <f>IF('P14'!F104&gt;"","NC",'P14'!E104)</f>
        <v>NA</v>
      </c>
      <c r="R110" s="14" t="str">
        <f>IF('P15'!F104&gt;"","NC",'P15'!E104)</f>
        <v>NA</v>
      </c>
      <c r="S110" s="14" t="str">
        <f>IF('P16'!F104&gt;"","NC",'P16'!E104)</f>
        <v>NT</v>
      </c>
      <c r="T110" s="14" t="str">
        <f>IF('P17'!F104&gt;"","NC",'P17'!E104)</f>
        <v>NT</v>
      </c>
      <c r="U110" s="14" t="str">
        <f>IF('P18'!F104&gt;"","NC",'P18'!E104)</f>
        <v>NT</v>
      </c>
      <c r="V110" s="14" t="str">
        <f>IF('P19'!F104&gt;"","NC",'P19'!E104)</f>
        <v>NT</v>
      </c>
      <c r="W110" s="204" t="str">
        <f>IF('P20'!F104&gt;"","NC",'P20'!E104)</f>
        <v>NT</v>
      </c>
      <c r="X110" s="14"/>
      <c r="Y110" s="14"/>
      <c r="Z110" s="14"/>
      <c r="AA110" s="14">
        <v>101</v>
      </c>
      <c r="AB110" s="15">
        <f>COUNTIF(BaseDeCalcul!D110:Z110,"C")</f>
        <v>1</v>
      </c>
      <c r="AC110" s="15">
        <f>COUNTIF(BaseDeCalcul!D110:Z110,"NC")</f>
        <v>0</v>
      </c>
      <c r="AD110" s="15">
        <f>COUNTIF(BaseDeCalcul!D110:Z110,"NA")</f>
        <v>14</v>
      </c>
      <c r="AE110" s="16" t="str">
        <f t="shared" si="12"/>
        <v>C</v>
      </c>
      <c r="AF110" s="15" t="str">
        <f>IF(CritereSelection!F104="x",AE110,"NT")</f>
        <v>NT</v>
      </c>
      <c r="AG110" s="15" t="str">
        <f>IF(CritereSelection!G104="x",AE110,"NT")</f>
        <v>NT</v>
      </c>
      <c r="AH110" s="15" t="str">
        <f>IF(Criteres!$H104=1,$AE110,"NT")</f>
        <v>C</v>
      </c>
      <c r="AI110" s="15" t="str">
        <f>IF(Criteres!$H104=2,$AE110,"NT")</f>
        <v>NT</v>
      </c>
      <c r="AJ110" s="15" t="str">
        <f>IF(Criteres!$H104=3,$AE110,"NT")</f>
        <v>NT</v>
      </c>
      <c r="AK110" s="15"/>
      <c r="AL110" s="15"/>
      <c r="AM110" s="15"/>
      <c r="AN110" s="15"/>
      <c r="AO110" s="14"/>
    </row>
    <row r="111" spans="1:41">
      <c r="A111" s="14" t="str">
        <f>Criteres!B105</f>
        <v>Formulaires</v>
      </c>
      <c r="B111" s="14" t="str">
        <f>Criteres!C105</f>
        <v>11.14</v>
      </c>
      <c r="C111" s="14" t="str">
        <f>Criteres!D105</f>
        <v>AAA</v>
      </c>
      <c r="D111" s="14" t="str">
        <f>IF('P01'!F105&gt;"","NC",'P01'!E105)</f>
        <v>NT</v>
      </c>
      <c r="E111" s="14" t="str">
        <f>IF('P02'!F105&gt;"","NC",'P02'!E105)</f>
        <v>NT</v>
      </c>
      <c r="F111" s="14" t="str">
        <f>IF('P03'!F105&gt;"","NC",'P03'!E105)</f>
        <v>NT</v>
      </c>
      <c r="G111" s="14" t="str">
        <f>IF('P04'!F105&gt;"","NC",'P04'!E105)</f>
        <v>NT</v>
      </c>
      <c r="H111" s="14" t="str">
        <f>IF('P05'!F105&gt;"","NC",'P05'!E105)</f>
        <v>NT</v>
      </c>
      <c r="I111" s="14" t="str">
        <f>IF('P06'!F105&gt;"","NC",'P06'!E105)</f>
        <v>NT</v>
      </c>
      <c r="J111" s="14" t="str">
        <f>IF('P07'!F105&gt;"","NC",'P07'!E105)</f>
        <v>NT</v>
      </c>
      <c r="K111" s="14" t="str">
        <f>IF('P08'!F105&gt;"","NC",'P08'!E105)</f>
        <v>NT</v>
      </c>
      <c r="L111" s="14" t="str">
        <f>IF('P09'!F105&gt;"","NC",'P09'!E105)</f>
        <v>NT</v>
      </c>
      <c r="M111" s="14" t="str">
        <f>IF('P10'!F105&gt;"","NC",'P10'!E105)</f>
        <v>NT</v>
      </c>
      <c r="N111" s="14" t="str">
        <f>IF('P11'!F105&gt;"","NC",'P11'!E105)</f>
        <v>NT</v>
      </c>
      <c r="O111" s="14" t="str">
        <f>IF('P12'!F105&gt;"","NC",'P12'!E105)</f>
        <v>NT</v>
      </c>
      <c r="P111" s="14" t="str">
        <f>IF('P13'!F105&gt;"","NC",'P13'!E105)</f>
        <v>NT</v>
      </c>
      <c r="Q111" s="14" t="str">
        <f>IF('P14'!F105&gt;"","NC",'P14'!E105)</f>
        <v>NT</v>
      </c>
      <c r="R111" s="14" t="str">
        <f>IF('P15'!F105&gt;"","NC",'P15'!E105)</f>
        <v>NT</v>
      </c>
      <c r="S111" s="14" t="str">
        <f>IF('P16'!F105&gt;"","NC",'P16'!E105)</f>
        <v>NT</v>
      </c>
      <c r="T111" s="14" t="str">
        <f>IF('P17'!F105&gt;"","NC",'P17'!E105)</f>
        <v>NT</v>
      </c>
      <c r="U111" s="14" t="str">
        <f>IF('P18'!F105&gt;"","NC",'P18'!E105)</f>
        <v>NT</v>
      </c>
      <c r="V111" s="14" t="str">
        <f>IF('P19'!F105&gt;"","NC",'P19'!E105)</f>
        <v>NT</v>
      </c>
      <c r="W111" s="204" t="str">
        <f>IF('P20'!F105&gt;"","NC",'P20'!E105)</f>
        <v>NT</v>
      </c>
      <c r="X111" s="14"/>
      <c r="Y111" s="14"/>
      <c r="Z111" s="14"/>
      <c r="AA111" s="14">
        <v>102</v>
      </c>
      <c r="AB111" s="15">
        <f>COUNTIF(BaseDeCalcul!D111:Z111,"C")</f>
        <v>0</v>
      </c>
      <c r="AC111" s="15">
        <f>COUNTIF(BaseDeCalcul!D111:Z111,"NC")</f>
        <v>0</v>
      </c>
      <c r="AD111" s="15">
        <f>COUNTIF(BaseDeCalcul!D111:Z111,"NA")</f>
        <v>0</v>
      </c>
      <c r="AE111" s="16" t="str">
        <f t="shared" si="12"/>
        <v>NT</v>
      </c>
      <c r="AF111" s="15" t="str">
        <f>IF(CritereSelection!F105="x",AE111,"NT")</f>
        <v>NT</v>
      </c>
      <c r="AG111" s="15" t="str">
        <f>IF(CritereSelection!G105="x",AE111,"NT")</f>
        <v>NT</v>
      </c>
      <c r="AH111" s="15" t="str">
        <f>IF(Criteres!$H105=1,$AE111,"NT")</f>
        <v>NT</v>
      </c>
      <c r="AI111" s="15" t="str">
        <f>IF(Criteres!$H105=2,$AE111,"NT")</f>
        <v>NT</v>
      </c>
      <c r="AJ111" s="15" t="str">
        <f>IF(Criteres!$H105=3,$AE111,"NT")</f>
        <v>NT</v>
      </c>
      <c r="AK111" s="15"/>
      <c r="AL111" s="15"/>
      <c r="AM111" s="15"/>
      <c r="AN111" s="15"/>
      <c r="AO111" s="14"/>
    </row>
    <row r="112" spans="1:41">
      <c r="A112" s="14" t="str">
        <f>Criteres!B106</f>
        <v>Formulaires</v>
      </c>
      <c r="B112" s="14" t="str">
        <f>Criteres!C106</f>
        <v>11.15</v>
      </c>
      <c r="C112" s="14" t="str">
        <f>Criteres!D106</f>
        <v>AAA</v>
      </c>
      <c r="D112" s="14" t="str">
        <f>IF('P01'!F106&gt;"","NC",'P01'!E106)</f>
        <v>NT</v>
      </c>
      <c r="E112" s="14" t="str">
        <f>IF('P02'!F106&gt;"","NC",'P02'!E106)</f>
        <v>NT</v>
      </c>
      <c r="F112" s="14" t="str">
        <f>IF('P03'!F106&gt;"","NC",'P03'!E106)</f>
        <v>NT</v>
      </c>
      <c r="G112" s="14" t="str">
        <f>IF('P04'!F106&gt;"","NC",'P04'!E106)</f>
        <v>NT</v>
      </c>
      <c r="H112" s="14" t="str">
        <f>IF('P05'!F106&gt;"","NC",'P05'!E106)</f>
        <v>NT</v>
      </c>
      <c r="I112" s="14" t="str">
        <f>IF('P06'!F106&gt;"","NC",'P06'!E106)</f>
        <v>NT</v>
      </c>
      <c r="J112" s="14" t="str">
        <f>IF('P07'!F106&gt;"","NC",'P07'!E106)</f>
        <v>NT</v>
      </c>
      <c r="K112" s="14" t="str">
        <f>IF('P08'!F106&gt;"","NC",'P08'!E106)</f>
        <v>NT</v>
      </c>
      <c r="L112" s="14" t="str">
        <f>IF('P09'!F106&gt;"","NC",'P09'!E106)</f>
        <v>NT</v>
      </c>
      <c r="M112" s="14" t="str">
        <f>IF('P10'!F106&gt;"","NC",'P10'!E106)</f>
        <v>NT</v>
      </c>
      <c r="N112" s="14" t="str">
        <f>IF('P11'!F106&gt;"","NC",'P11'!E106)</f>
        <v>NT</v>
      </c>
      <c r="O112" s="14" t="str">
        <f>IF('P12'!F106&gt;"","NC",'P12'!E106)</f>
        <v>NT</v>
      </c>
      <c r="P112" s="14" t="str">
        <f>IF('P13'!F106&gt;"","NC",'P13'!E106)</f>
        <v>NT</v>
      </c>
      <c r="Q112" s="14" t="str">
        <f>IF('P14'!F106&gt;"","NC",'P14'!E106)</f>
        <v>NT</v>
      </c>
      <c r="R112" s="14" t="str">
        <f>IF('P15'!F106&gt;"","NC",'P15'!E106)</f>
        <v>NT</v>
      </c>
      <c r="S112" s="14" t="str">
        <f>IF('P16'!F106&gt;"","NC",'P16'!E106)</f>
        <v>NT</v>
      </c>
      <c r="T112" s="14" t="str">
        <f>IF('P17'!F106&gt;"","NC",'P17'!E106)</f>
        <v>NT</v>
      </c>
      <c r="U112" s="14" t="str">
        <f>IF('P18'!F106&gt;"","NC",'P18'!E106)</f>
        <v>NT</v>
      </c>
      <c r="V112" s="14" t="str">
        <f>IF('P19'!F106&gt;"","NC",'P19'!E106)</f>
        <v>NT</v>
      </c>
      <c r="W112" s="204" t="str">
        <f>IF('P20'!F106&gt;"","NC",'P20'!E106)</f>
        <v>NT</v>
      </c>
      <c r="X112" s="14"/>
      <c r="Y112" s="14"/>
      <c r="Z112" s="14"/>
      <c r="AA112" s="14">
        <v>103</v>
      </c>
      <c r="AB112" s="15">
        <f>COUNTIF(BaseDeCalcul!D112:Z112,"C")</f>
        <v>0</v>
      </c>
      <c r="AC112" s="15">
        <f>COUNTIF(BaseDeCalcul!D112:Z112,"NC")</f>
        <v>0</v>
      </c>
      <c r="AD112" s="15">
        <f>COUNTIF(BaseDeCalcul!D112:Z112,"NA")</f>
        <v>0</v>
      </c>
      <c r="AE112" s="16" t="str">
        <f t="shared" si="12"/>
        <v>NT</v>
      </c>
      <c r="AF112" s="15" t="str">
        <f>IF(CritereSelection!F106="x",AE112,"NT")</f>
        <v>NT</v>
      </c>
      <c r="AG112" s="15" t="str">
        <f>IF(CritereSelection!G106="x",AE112,"NT")</f>
        <v>NT</v>
      </c>
      <c r="AH112" s="15" t="str">
        <f>IF(Criteres!$H106=1,$AE112,"NT")</f>
        <v>NT</v>
      </c>
      <c r="AI112" s="15" t="str">
        <f>IF(Criteres!$H106=2,$AE112,"NT")</f>
        <v>NT</v>
      </c>
      <c r="AJ112" s="15" t="str">
        <f>IF(Criteres!$H106=3,$AE112,"NT")</f>
        <v>NT</v>
      </c>
      <c r="AK112" s="15"/>
      <c r="AL112" s="15"/>
      <c r="AM112" s="15"/>
      <c r="AN112" s="15"/>
      <c r="AO112" s="14"/>
    </row>
    <row r="113" spans="1:41">
      <c r="A113" s="14" t="str">
        <f>Criteres!B107</f>
        <v>Formulaires</v>
      </c>
      <c r="B113" s="14" t="str">
        <f>Criteres!C107</f>
        <v>11.16</v>
      </c>
      <c r="C113" s="14" t="str">
        <f>Criteres!D107</f>
        <v>AAA</v>
      </c>
      <c r="D113" s="14" t="str">
        <f>IF('P01'!F107&gt;"","NC",'P01'!E107)</f>
        <v>NT</v>
      </c>
      <c r="E113" s="14" t="str">
        <f>IF('P02'!F107&gt;"","NC",'P02'!E107)</f>
        <v>NT</v>
      </c>
      <c r="F113" s="14" t="str">
        <f>IF('P03'!F107&gt;"","NC",'P03'!E107)</f>
        <v>NT</v>
      </c>
      <c r="G113" s="14" t="str">
        <f>IF('P04'!F107&gt;"","NC",'P04'!E107)</f>
        <v>NT</v>
      </c>
      <c r="H113" s="14" t="str">
        <f>IF('P05'!F107&gt;"","NC",'P05'!E107)</f>
        <v>NT</v>
      </c>
      <c r="I113" s="14" t="str">
        <f>IF('P06'!F107&gt;"","NC",'P06'!E107)</f>
        <v>NT</v>
      </c>
      <c r="J113" s="14" t="str">
        <f>IF('P07'!F107&gt;"","NC",'P07'!E107)</f>
        <v>NT</v>
      </c>
      <c r="K113" s="14" t="str">
        <f>IF('P08'!F107&gt;"","NC",'P08'!E107)</f>
        <v>NT</v>
      </c>
      <c r="L113" s="14" t="str">
        <f>IF('P09'!F107&gt;"","NC",'P09'!E107)</f>
        <v>NT</v>
      </c>
      <c r="M113" s="14" t="str">
        <f>IF('P10'!F107&gt;"","NC",'P10'!E107)</f>
        <v>NT</v>
      </c>
      <c r="N113" s="14" t="str">
        <f>IF('P11'!F107&gt;"","NC",'P11'!E107)</f>
        <v>NT</v>
      </c>
      <c r="O113" s="14" t="str">
        <f>IF('P12'!F107&gt;"","NC",'P12'!E107)</f>
        <v>NT</v>
      </c>
      <c r="P113" s="14" t="str">
        <f>IF('P13'!F107&gt;"","NC",'P13'!E107)</f>
        <v>NT</v>
      </c>
      <c r="Q113" s="14" t="str">
        <f>IF('P14'!F107&gt;"","NC",'P14'!E107)</f>
        <v>NT</v>
      </c>
      <c r="R113" s="14" t="str">
        <f>IF('P15'!F107&gt;"","NC",'P15'!E107)</f>
        <v>NT</v>
      </c>
      <c r="S113" s="14" t="str">
        <f>IF('P16'!F107&gt;"","NC",'P16'!E107)</f>
        <v>NT</v>
      </c>
      <c r="T113" s="14" t="str">
        <f>IF('P17'!F107&gt;"","NC",'P17'!E107)</f>
        <v>NT</v>
      </c>
      <c r="U113" s="14" t="str">
        <f>IF('P18'!F107&gt;"","NC",'P18'!E107)</f>
        <v>NT</v>
      </c>
      <c r="V113" s="14" t="str">
        <f>IF('P19'!F107&gt;"","NC",'P19'!E107)</f>
        <v>NT</v>
      </c>
      <c r="W113" s="204" t="str">
        <f>IF('P20'!F107&gt;"","NC",'P20'!E107)</f>
        <v>NT</v>
      </c>
      <c r="X113" s="14"/>
      <c r="Y113" s="14"/>
      <c r="Z113" s="14"/>
      <c r="AA113" s="14">
        <v>104</v>
      </c>
      <c r="AB113" s="15">
        <f>COUNTIF(BaseDeCalcul!D113:Z113,"C")</f>
        <v>0</v>
      </c>
      <c r="AC113" s="15">
        <f>COUNTIF(BaseDeCalcul!D113:Z113,"NC")</f>
        <v>0</v>
      </c>
      <c r="AD113" s="15">
        <f>COUNTIF(BaseDeCalcul!D113:Z113,"NA")</f>
        <v>0</v>
      </c>
      <c r="AE113" s="16" t="str">
        <f t="shared" si="12"/>
        <v>NT</v>
      </c>
      <c r="AF113" s="15" t="str">
        <f>IF(CritereSelection!F107="x",AE113,"NT")</f>
        <v>NT</v>
      </c>
      <c r="AG113" s="15" t="str">
        <f>IF(CritereSelection!G107="x",AE113,"NT")</f>
        <v>NT</v>
      </c>
      <c r="AH113" s="15" t="str">
        <f>IF(Criteres!$H107=1,$AE113,"NT")</f>
        <v>NT</v>
      </c>
      <c r="AI113" s="15" t="str">
        <f>IF(Criteres!$H107=2,$AE113,"NT")</f>
        <v>NT</v>
      </c>
      <c r="AJ113" s="15" t="str">
        <f>IF(Criteres!$H107=3,$AE113,"NT")</f>
        <v>NT</v>
      </c>
      <c r="AK113" s="15"/>
      <c r="AL113" s="15"/>
      <c r="AM113" s="15"/>
      <c r="AN113" s="15"/>
      <c r="AO113" s="14"/>
    </row>
    <row r="114" spans="1:41">
      <c r="A114" s="14" t="str">
        <f>Criteres!B108</f>
        <v>Navigation</v>
      </c>
      <c r="B114" s="14" t="str">
        <f>Criteres!C108</f>
        <v>12.1</v>
      </c>
      <c r="C114" s="14" t="str">
        <f>Criteres!D108</f>
        <v>AA</v>
      </c>
      <c r="D114" s="14" t="str">
        <f>IF('P01'!F108&gt;"","NC",'P01'!E108)</f>
        <v>C</v>
      </c>
      <c r="E114" s="14" t="str">
        <f>IF('P02'!F108&gt;"","NC",'P02'!E108)</f>
        <v>C</v>
      </c>
      <c r="F114" s="14" t="str">
        <f>IF('P03'!F108&gt;"","NC",'P03'!E108)</f>
        <v>C</v>
      </c>
      <c r="G114" s="14" t="str">
        <f>IF('P04'!F108&gt;"","NC",'P04'!E108)</f>
        <v>C</v>
      </c>
      <c r="H114" s="14" t="str">
        <f>IF('P05'!F108&gt;"","NC",'P05'!E108)</f>
        <v>C</v>
      </c>
      <c r="I114" s="14" t="str">
        <f>IF('P06'!F108&gt;"","NC",'P06'!E108)</f>
        <v>C</v>
      </c>
      <c r="J114" s="14" t="str">
        <f>IF('P07'!F108&gt;"","NC",'P07'!E108)</f>
        <v>C</v>
      </c>
      <c r="K114" s="14" t="str">
        <f>IF('P08'!F108&gt;"","NC",'P08'!E108)</f>
        <v>C</v>
      </c>
      <c r="L114" s="14" t="str">
        <f>IF('P09'!F108&gt;"","NC",'P09'!E108)</f>
        <v>C</v>
      </c>
      <c r="M114" s="14" t="str">
        <f>IF('P10'!F108&gt;"","NC",'P10'!E108)</f>
        <v>C</v>
      </c>
      <c r="N114" s="14" t="str">
        <f>IF('P11'!F108&gt;"","NC",'P11'!E108)</f>
        <v>C</v>
      </c>
      <c r="O114" s="14" t="str">
        <f>IF('P12'!F108&gt;"","NC",'P12'!E108)</f>
        <v>C</v>
      </c>
      <c r="P114" s="14" t="str">
        <f>IF('P13'!F108&gt;"","NC",'P13'!E108)</f>
        <v>C</v>
      </c>
      <c r="Q114" s="14" t="str">
        <f>IF('P14'!F108&gt;"","NC",'P14'!E108)</f>
        <v>C</v>
      </c>
      <c r="R114" s="14" t="str">
        <f>IF('P15'!F108&gt;"","NC",'P15'!E108)</f>
        <v>C</v>
      </c>
      <c r="S114" s="14" t="str">
        <f>IF('P16'!F108&gt;"","NC",'P16'!E108)</f>
        <v>NT</v>
      </c>
      <c r="T114" s="14" t="str">
        <f>IF('P17'!F108&gt;"","NC",'P17'!E108)</f>
        <v>NT</v>
      </c>
      <c r="U114" s="14" t="str">
        <f>IF('P18'!F108&gt;"","NC",'P18'!E108)</f>
        <v>NT</v>
      </c>
      <c r="V114" s="14" t="str">
        <f>IF('P19'!F108&gt;"","NC",'P19'!E108)</f>
        <v>NT</v>
      </c>
      <c r="W114" s="204" t="str">
        <f>IF('P20'!F108&gt;"","NC",'P20'!E108)</f>
        <v>NT</v>
      </c>
      <c r="X114" s="14"/>
      <c r="Y114" s="14"/>
      <c r="Z114" s="14"/>
      <c r="AA114" s="14">
        <v>105</v>
      </c>
      <c r="AB114" s="15">
        <f>COUNTIF(BaseDeCalcul!D114:Z114,"C")</f>
        <v>15</v>
      </c>
      <c r="AC114" s="15">
        <f>COUNTIF(BaseDeCalcul!D114:Z114,"NC")</f>
        <v>0</v>
      </c>
      <c r="AD114" s="15">
        <f>COUNTIF(BaseDeCalcul!D114:Z114,"NA")</f>
        <v>0</v>
      </c>
      <c r="AE114" s="16" t="str">
        <f t="shared" si="12"/>
        <v>C</v>
      </c>
      <c r="AF114" s="15" t="str">
        <f>IF(CritereSelection!F108="x",AE114,"NT")</f>
        <v>NT</v>
      </c>
      <c r="AG114" s="15" t="str">
        <f>IF(CritereSelection!G108="x",AE114,"NT")</f>
        <v>NT</v>
      </c>
      <c r="AH114" s="15" t="str">
        <f>IF(Criteres!$H108=1,$AE114,"NT")</f>
        <v>NT</v>
      </c>
      <c r="AI114" s="15" t="str">
        <f>IF(Criteres!$H108=2,$AE114,"NT")</f>
        <v>C</v>
      </c>
      <c r="AJ114" s="15" t="str">
        <f>IF(Criteres!$H108=3,$AE114,"NT")</f>
        <v>NT</v>
      </c>
      <c r="AK114" s="15"/>
      <c r="AL114" s="15"/>
      <c r="AM114" s="15"/>
      <c r="AN114" s="15"/>
      <c r="AO114" s="14"/>
    </row>
    <row r="115" spans="1:41">
      <c r="A115" s="14" t="str">
        <f>Criteres!B109</f>
        <v>Navigation</v>
      </c>
      <c r="B115" s="14" t="str">
        <f>Criteres!C109</f>
        <v>12.2</v>
      </c>
      <c r="C115" s="14" t="str">
        <f>Criteres!D109</f>
        <v>AA</v>
      </c>
      <c r="D115" s="14" t="str">
        <f>IF('P01'!F109&gt;"","NC",'P01'!E109)</f>
        <v>C</v>
      </c>
      <c r="E115" s="14" t="str">
        <f>IF('P02'!F109&gt;"","NC",'P02'!E109)</f>
        <v>C</v>
      </c>
      <c r="F115" s="14" t="str">
        <f>IF('P03'!F109&gt;"","NC",'P03'!E109)</f>
        <v>C</v>
      </c>
      <c r="G115" s="14" t="str">
        <f>IF('P04'!F109&gt;"","NC",'P04'!E109)</f>
        <v>C</v>
      </c>
      <c r="H115" s="14" t="str">
        <f>IF('P05'!F109&gt;"","NC",'P05'!E109)</f>
        <v>C</v>
      </c>
      <c r="I115" s="14" t="str">
        <f>IF('P06'!F109&gt;"","NC",'P06'!E109)</f>
        <v>C</v>
      </c>
      <c r="J115" s="14" t="str">
        <f>IF('P07'!F109&gt;"","NC",'P07'!E109)</f>
        <v>C</v>
      </c>
      <c r="K115" s="14" t="str">
        <f>IF('P08'!F109&gt;"","NC",'P08'!E109)</f>
        <v>C</v>
      </c>
      <c r="L115" s="14" t="str">
        <f>IF('P09'!F109&gt;"","NC",'P09'!E109)</f>
        <v>C</v>
      </c>
      <c r="M115" s="14" t="str">
        <f>IF('P10'!F109&gt;"","NC",'P10'!E109)</f>
        <v>C</v>
      </c>
      <c r="N115" s="14" t="str">
        <f>IF('P11'!F109&gt;"","NC",'P11'!E109)</f>
        <v>C</v>
      </c>
      <c r="O115" s="14" t="str">
        <f>IF('P12'!F109&gt;"","NC",'P12'!E109)</f>
        <v>C</v>
      </c>
      <c r="P115" s="14" t="str">
        <f>IF('P13'!F109&gt;"","NC",'P13'!E109)</f>
        <v>C</v>
      </c>
      <c r="Q115" s="14" t="str">
        <f>IF('P14'!F109&gt;"","NC",'P14'!E109)</f>
        <v>C</v>
      </c>
      <c r="R115" s="14" t="str">
        <f>IF('P15'!F109&gt;"","NC",'P15'!E109)</f>
        <v>C</v>
      </c>
      <c r="S115" s="14" t="str">
        <f>IF('P16'!F109&gt;"","NC",'P16'!E109)</f>
        <v>NT</v>
      </c>
      <c r="T115" s="14" t="str">
        <f>IF('P17'!F109&gt;"","NC",'P17'!E109)</f>
        <v>NT</v>
      </c>
      <c r="U115" s="14" t="str">
        <f>IF('P18'!F109&gt;"","NC",'P18'!E109)</f>
        <v>NT</v>
      </c>
      <c r="V115" s="14" t="str">
        <f>IF('P19'!F109&gt;"","NC",'P19'!E109)</f>
        <v>NT</v>
      </c>
      <c r="W115" s="207" t="str">
        <f>IF('P20'!F109&gt;"","NC",'P20'!E109)</f>
        <v>NT</v>
      </c>
      <c r="X115" s="14"/>
      <c r="Y115" s="14"/>
      <c r="Z115" s="14"/>
      <c r="AA115" s="14">
        <v>106</v>
      </c>
      <c r="AB115" s="15">
        <f>COUNTIF(BaseDeCalcul!D115:Z115,"C")</f>
        <v>15</v>
      </c>
      <c r="AC115" s="15">
        <f>COUNTIF(BaseDeCalcul!D115:Z115,"NC")</f>
        <v>0</v>
      </c>
      <c r="AD115" s="15">
        <f>COUNTIF(BaseDeCalcul!D115:Z115,"NA")</f>
        <v>0</v>
      </c>
      <c r="AE115" s="16" t="str">
        <f t="shared" si="12"/>
        <v>C</v>
      </c>
      <c r="AF115" s="15" t="str">
        <f>IF(CritereSelection!F109="x",AE115,"NT")</f>
        <v>NT</v>
      </c>
      <c r="AG115" s="15" t="str">
        <f>IF(CritereSelection!G109="x",AE115,"NT")</f>
        <v>NT</v>
      </c>
      <c r="AH115" s="15" t="str">
        <f>IF(Criteres!$H109=1,$AE115,"NT")</f>
        <v>NT</v>
      </c>
      <c r="AI115" s="15" t="str">
        <f>IF(Criteres!$H109=2,$AE115,"NT")</f>
        <v>C</v>
      </c>
      <c r="AJ115" s="15" t="str">
        <f>IF(Criteres!$H109=3,$AE115,"NT")</f>
        <v>NT</v>
      </c>
      <c r="AK115" s="15"/>
      <c r="AL115" s="15"/>
      <c r="AM115" s="15"/>
      <c r="AN115" s="15"/>
      <c r="AO115" s="14"/>
    </row>
    <row r="116" spans="1:41">
      <c r="A116" s="14" t="str">
        <f>Criteres!B110</f>
        <v>Navigation</v>
      </c>
      <c r="B116" s="14" t="str">
        <f>Criteres!C110</f>
        <v>12.3</v>
      </c>
      <c r="C116" s="14" t="str">
        <f>Criteres!D110</f>
        <v>AA</v>
      </c>
      <c r="D116" s="14" t="str">
        <f>IF('P01'!F110&gt;"","NC",'P01'!E110)</f>
        <v>NA</v>
      </c>
      <c r="E116" s="14" t="str">
        <f>IF('P02'!F110&gt;"","NC",'P02'!E110)</f>
        <v>NA</v>
      </c>
      <c r="F116" s="14" t="str">
        <f>IF('P03'!F110&gt;"","NC",'P03'!E110)</f>
        <v>NA</v>
      </c>
      <c r="G116" s="14" t="str">
        <f>IF('P04'!F110&gt;"","NC",'P04'!E110)</f>
        <v>C</v>
      </c>
      <c r="H116" s="14" t="str">
        <f>IF('P05'!F110&gt;"","NC",'P05'!E110)</f>
        <v>NA</v>
      </c>
      <c r="I116" s="14" t="str">
        <f>IF('P06'!F110&gt;"","NC",'P06'!E110)</f>
        <v>NA</v>
      </c>
      <c r="J116" s="14" t="str">
        <f>IF('P07'!F110&gt;"","NC",'P07'!E110)</f>
        <v>NA</v>
      </c>
      <c r="K116" s="14" t="str">
        <f>IF('P08'!F110&gt;"","NC",'P08'!E110)</f>
        <v>NA</v>
      </c>
      <c r="L116" s="14" t="str">
        <f>IF('P09'!F110&gt;"","NC",'P09'!E110)</f>
        <v>NA</v>
      </c>
      <c r="M116" s="14" t="str">
        <f>IF('P10'!F110&gt;"","NC",'P10'!E110)</f>
        <v>NA</v>
      </c>
      <c r="N116" s="14" t="str">
        <f>IF('P11'!F110&gt;"","NC",'P11'!E110)</f>
        <v>NA</v>
      </c>
      <c r="O116" s="14" t="str">
        <f>IF('P12'!F110&gt;"","NC",'P12'!E110)</f>
        <v>NA</v>
      </c>
      <c r="P116" s="14" t="str">
        <f>IF('P13'!F110&gt;"","NC",'P13'!E110)</f>
        <v>NA</v>
      </c>
      <c r="Q116" s="14" t="str">
        <f>IF('P14'!F110&gt;"","NC",'P14'!E110)</f>
        <v>NA</v>
      </c>
      <c r="R116" s="14" t="str">
        <f>IF('P15'!F110&gt;"","NC",'P15'!E110)</f>
        <v>NA</v>
      </c>
      <c r="S116" s="14" t="str">
        <f>IF('P16'!F110&gt;"","NC",'P16'!E110)</f>
        <v>NT</v>
      </c>
      <c r="T116" s="14" t="str">
        <f>IF('P17'!F110&gt;"","NC",'P17'!E110)</f>
        <v>NT</v>
      </c>
      <c r="U116" s="14" t="str">
        <f>IF('P18'!F110&gt;"","NC",'P18'!E110)</f>
        <v>NT</v>
      </c>
      <c r="V116" s="14" t="str">
        <f>IF('P19'!F110&gt;"","NC",'P19'!E110)</f>
        <v>NT</v>
      </c>
      <c r="W116" s="204" t="str">
        <f>IF('P20'!F110&gt;"","NC",'P20'!E110)</f>
        <v>NT</v>
      </c>
      <c r="X116" s="14"/>
      <c r="Y116" s="14"/>
      <c r="Z116" s="14"/>
      <c r="AA116" s="14">
        <v>107</v>
      </c>
      <c r="AB116" s="15">
        <f>COUNTIF(BaseDeCalcul!D116:Z116,"C")</f>
        <v>1</v>
      </c>
      <c r="AC116" s="15">
        <f>COUNTIF(BaseDeCalcul!D116:Z116,"NC")</f>
        <v>0</v>
      </c>
      <c r="AD116" s="15">
        <f>COUNTIF(BaseDeCalcul!D116:Z116,"NA")</f>
        <v>14</v>
      </c>
      <c r="AE116" s="16" t="str">
        <f t="shared" si="12"/>
        <v>C</v>
      </c>
      <c r="AF116" s="15" t="str">
        <f>IF(CritereSelection!F110="x",AE116,"NT")</f>
        <v>NT</v>
      </c>
      <c r="AG116" s="15" t="str">
        <f>IF(CritereSelection!G110="x",AE116,"NT")</f>
        <v>NT</v>
      </c>
      <c r="AH116" s="15" t="str">
        <f>IF(Criteres!$H110=1,$AE116,"NT")</f>
        <v>NT</v>
      </c>
      <c r="AI116" s="15" t="str">
        <f>IF(Criteres!$H110=2,$AE116,"NT")</f>
        <v>C</v>
      </c>
      <c r="AJ116" s="15" t="str">
        <f>IF(Criteres!$H110=3,$AE116,"NT")</f>
        <v>NT</v>
      </c>
      <c r="AK116" s="15"/>
      <c r="AL116" s="15"/>
      <c r="AM116" s="15"/>
      <c r="AN116" s="15"/>
      <c r="AO116" s="14"/>
    </row>
    <row r="117" spans="1:41">
      <c r="A117" s="14" t="str">
        <f>Criteres!B111</f>
        <v>Navigation</v>
      </c>
      <c r="B117" s="14" t="str">
        <f>Criteres!C111</f>
        <v>12.4</v>
      </c>
      <c r="C117" s="14" t="str">
        <f>Criteres!D111</f>
        <v>AA</v>
      </c>
      <c r="D117" s="14" t="str">
        <f>IF('P01'!F111&gt;"","NC",'P01'!E111)</f>
        <v>C</v>
      </c>
      <c r="E117" s="14" t="str">
        <f>IF('P02'!F111&gt;"","NC",'P02'!E111)</f>
        <v>C</v>
      </c>
      <c r="F117" s="14" t="str">
        <f>IF('P03'!F111&gt;"","NC",'P03'!E111)</f>
        <v>C</v>
      </c>
      <c r="G117" s="14" t="str">
        <f>IF('P04'!F111&gt;"","NC",'P04'!E111)</f>
        <v>C</v>
      </c>
      <c r="H117" s="14" t="str">
        <f>IF('P05'!F111&gt;"","NC",'P05'!E111)</f>
        <v>C</v>
      </c>
      <c r="I117" s="14" t="str">
        <f>IF('P06'!F111&gt;"","NC",'P06'!E111)</f>
        <v>C</v>
      </c>
      <c r="J117" s="14" t="str">
        <f>IF('P07'!F111&gt;"","NC",'P07'!E111)</f>
        <v>C</v>
      </c>
      <c r="K117" s="14" t="str">
        <f>IF('P08'!F111&gt;"","NC",'P08'!E111)</f>
        <v>C</v>
      </c>
      <c r="L117" s="14" t="str">
        <f>IF('P09'!F111&gt;"","NC",'P09'!E111)</f>
        <v>C</v>
      </c>
      <c r="M117" s="14" t="str">
        <f>IF('P10'!F111&gt;"","NC",'P10'!E111)</f>
        <v>C</v>
      </c>
      <c r="N117" s="14" t="str">
        <f>IF('P11'!F111&gt;"","NC",'P11'!E111)</f>
        <v>C</v>
      </c>
      <c r="O117" s="14" t="str">
        <f>IF('P12'!F111&gt;"","NC",'P12'!E111)</f>
        <v>C</v>
      </c>
      <c r="P117" s="14" t="str">
        <f>IF('P13'!F111&gt;"","NC",'P13'!E111)</f>
        <v>C</v>
      </c>
      <c r="Q117" s="14" t="str">
        <f>IF('P14'!F111&gt;"","NC",'P14'!E111)</f>
        <v>C</v>
      </c>
      <c r="R117" s="14" t="str">
        <f>IF('P15'!F111&gt;"","NC",'P15'!E111)</f>
        <v>C</v>
      </c>
      <c r="S117" s="14" t="str">
        <f>IF('P16'!F111&gt;"","NC",'P16'!E111)</f>
        <v>NT</v>
      </c>
      <c r="T117" s="14" t="str">
        <f>IF('P17'!F111&gt;"","NC",'P17'!E111)</f>
        <v>NT</v>
      </c>
      <c r="U117" s="14" t="str">
        <f>IF('P18'!F111&gt;"","NC",'P18'!E111)</f>
        <v>NT</v>
      </c>
      <c r="V117" s="14" t="str">
        <f>IF('P19'!F111&gt;"","NC",'P19'!E111)</f>
        <v>NT</v>
      </c>
      <c r="W117" s="204" t="str">
        <f>IF('P20'!F111&gt;"","NC",'P20'!E111)</f>
        <v>NT</v>
      </c>
      <c r="X117" s="14"/>
      <c r="Y117" s="14"/>
      <c r="Z117" s="14"/>
      <c r="AA117" s="14">
        <v>108</v>
      </c>
      <c r="AB117" s="15">
        <f>COUNTIF(BaseDeCalcul!D117:Z117,"C")</f>
        <v>15</v>
      </c>
      <c r="AC117" s="15">
        <f>COUNTIF(BaseDeCalcul!D117:Z117,"NC")</f>
        <v>0</v>
      </c>
      <c r="AD117" s="15">
        <f>COUNTIF(BaseDeCalcul!D117:Z117,"NA")</f>
        <v>0</v>
      </c>
      <c r="AE117" s="16" t="str">
        <f t="shared" si="12"/>
        <v>C</v>
      </c>
      <c r="AF117" s="15" t="str">
        <f>IF(CritereSelection!F111="x",AE117,"NT")</f>
        <v>NT</v>
      </c>
      <c r="AG117" s="15" t="str">
        <f>IF(CritereSelection!G111="x",AE117,"NT")</f>
        <v>NT</v>
      </c>
      <c r="AH117" s="15" t="str">
        <f>IF(Criteres!$H111=1,$AE117,"NT")</f>
        <v>NT</v>
      </c>
      <c r="AI117" s="15" t="str">
        <f>IF(Criteres!$H111=2,$AE117,"NT")</f>
        <v>C</v>
      </c>
      <c r="AJ117" s="15" t="str">
        <f>IF(Criteres!$H111=3,$AE117,"NT")</f>
        <v>NT</v>
      </c>
      <c r="AK117" s="15"/>
      <c r="AL117" s="15"/>
      <c r="AM117" s="15"/>
      <c r="AN117" s="15"/>
      <c r="AO117" s="14"/>
    </row>
    <row r="118" spans="1:41">
      <c r="A118" s="14" t="str">
        <f>Criteres!B112</f>
        <v>Navigation</v>
      </c>
      <c r="B118" s="14" t="str">
        <f>Criteres!C112</f>
        <v>12.5</v>
      </c>
      <c r="C118" s="14" t="str">
        <f>Criteres!D112</f>
        <v>AA</v>
      </c>
      <c r="D118" s="14" t="str">
        <f>IF('P01'!F112&gt;"","NC",'P01'!E112)</f>
        <v>C</v>
      </c>
      <c r="E118" s="14" t="str">
        <f>IF('P02'!F112&gt;"","NC",'P02'!E112)</f>
        <v>C</v>
      </c>
      <c r="F118" s="14" t="str">
        <f>IF('P03'!F112&gt;"","NC",'P03'!E112)</f>
        <v>C</v>
      </c>
      <c r="G118" s="14" t="str">
        <f>IF('P04'!F112&gt;"","NC",'P04'!E112)</f>
        <v>C</v>
      </c>
      <c r="H118" s="14" t="str">
        <f>IF('P05'!F112&gt;"","NC",'P05'!E112)</f>
        <v>C</v>
      </c>
      <c r="I118" s="14" t="str">
        <f>IF('P06'!F112&gt;"","NC",'P06'!E112)</f>
        <v>C</v>
      </c>
      <c r="J118" s="14" t="str">
        <f>IF('P07'!F112&gt;"","NC",'P07'!E112)</f>
        <v>C</v>
      </c>
      <c r="K118" s="14" t="str">
        <f>IF('P08'!F112&gt;"","NC",'P08'!E112)</f>
        <v>C</v>
      </c>
      <c r="L118" s="14" t="str">
        <f>IF('P09'!F112&gt;"","NC",'P09'!E112)</f>
        <v>C</v>
      </c>
      <c r="M118" s="14" t="str">
        <f>IF('P10'!F112&gt;"","NC",'P10'!E112)</f>
        <v>C</v>
      </c>
      <c r="N118" s="14" t="str">
        <f>IF('P11'!F112&gt;"","NC",'P11'!E112)</f>
        <v>C</v>
      </c>
      <c r="O118" s="14" t="str">
        <f>IF('P12'!F112&gt;"","NC",'P12'!E112)</f>
        <v>C</v>
      </c>
      <c r="P118" s="14" t="str">
        <f>IF('P13'!F112&gt;"","NC",'P13'!E112)</f>
        <v>C</v>
      </c>
      <c r="Q118" s="14" t="str">
        <f>IF('P14'!F112&gt;"","NC",'P14'!E112)</f>
        <v>C</v>
      </c>
      <c r="R118" s="14" t="str">
        <f>IF('P15'!F112&gt;"","NC",'P15'!E112)</f>
        <v>C</v>
      </c>
      <c r="S118" s="14" t="str">
        <f>IF('P16'!F112&gt;"","NC",'P16'!E112)</f>
        <v>NT</v>
      </c>
      <c r="T118" s="14" t="str">
        <f>IF('P17'!F112&gt;"","NC",'P17'!E112)</f>
        <v>NT</v>
      </c>
      <c r="U118" s="14" t="str">
        <f>IF('P18'!F112&gt;"","NC",'P18'!E112)</f>
        <v>NT</v>
      </c>
      <c r="V118" s="14" t="str">
        <f>IF('P19'!F112&gt;"","NC",'P19'!E112)</f>
        <v>NT</v>
      </c>
      <c r="W118" s="204" t="str">
        <f>IF('P20'!F112&gt;"","NC",'P20'!E112)</f>
        <v>NT</v>
      </c>
      <c r="X118" s="14"/>
      <c r="Y118" s="14"/>
      <c r="Z118" s="14"/>
      <c r="AA118" s="14">
        <v>109</v>
      </c>
      <c r="AB118" s="15">
        <f>COUNTIF(BaseDeCalcul!D118:Z118,"C")</f>
        <v>15</v>
      </c>
      <c r="AC118" s="15">
        <f>COUNTIF(BaseDeCalcul!D118:Z118,"NC")</f>
        <v>0</v>
      </c>
      <c r="AD118" s="15">
        <f>COUNTIF(BaseDeCalcul!D118:Z118,"NA")</f>
        <v>0</v>
      </c>
      <c r="AE118" s="16" t="str">
        <f t="shared" si="12"/>
        <v>C</v>
      </c>
      <c r="AF118" s="15" t="str">
        <f>IF(CritereSelection!F112="x",AE118,"NT")</f>
        <v>NT</v>
      </c>
      <c r="AG118" s="15" t="str">
        <f>IF(CritereSelection!G112="x",AE118,"NT")</f>
        <v>NT</v>
      </c>
      <c r="AH118" s="15" t="str">
        <f>IF(Criteres!$H112=1,$AE118,"NT")</f>
        <v>NT</v>
      </c>
      <c r="AI118" s="15" t="str">
        <f>IF(Criteres!$H112=2,$AE118,"NT")</f>
        <v>C</v>
      </c>
      <c r="AJ118" s="15" t="str">
        <f>IF(Criteres!$H112=3,$AE118,"NT")</f>
        <v>NT</v>
      </c>
      <c r="AK118" s="15"/>
      <c r="AL118" s="15"/>
      <c r="AM118" s="15"/>
      <c r="AN118" s="15"/>
      <c r="AO118" s="14"/>
    </row>
    <row r="119" spans="1:41">
      <c r="A119" s="14" t="str">
        <f>Criteres!B113</f>
        <v>Navigation</v>
      </c>
      <c r="B119" s="14" t="str">
        <f>Criteres!C113</f>
        <v>12.6</v>
      </c>
      <c r="C119" s="14" t="str">
        <f>Criteres!D113</f>
        <v>A</v>
      </c>
      <c r="D119" s="14" t="str">
        <f>IF('P01'!F113&gt;"","NC",'P01'!E113)</f>
        <v>NC</v>
      </c>
      <c r="E119" s="14" t="str">
        <f>IF('P02'!F113&gt;"","NC",'P02'!E113)</f>
        <v>NC</v>
      </c>
      <c r="F119" s="14" t="str">
        <f>IF('P03'!F113&gt;"","NC",'P03'!E113)</f>
        <v>NC</v>
      </c>
      <c r="G119" s="14" t="str">
        <f>IF('P04'!F113&gt;"","NC",'P04'!E113)</f>
        <v>NC</v>
      </c>
      <c r="H119" s="14" t="str">
        <f>IF('P05'!F113&gt;"","NC",'P05'!E113)</f>
        <v>NC</v>
      </c>
      <c r="I119" s="14" t="str">
        <f>IF('P06'!F113&gt;"","NC",'P06'!E113)</f>
        <v>NC</v>
      </c>
      <c r="J119" s="14" t="str">
        <f>IF('P07'!F113&gt;"","NC",'P07'!E113)</f>
        <v>NC</v>
      </c>
      <c r="K119" s="14" t="str">
        <f>IF('P08'!F113&gt;"","NC",'P08'!E113)</f>
        <v>NC</v>
      </c>
      <c r="L119" s="14" t="str">
        <f>IF('P09'!F113&gt;"","NC",'P09'!E113)</f>
        <v>NC</v>
      </c>
      <c r="M119" s="14" t="str">
        <f>IF('P10'!F113&gt;"","NC",'P10'!E113)</f>
        <v>NC</v>
      </c>
      <c r="N119" s="14" t="str">
        <f>IF('P11'!F113&gt;"","NC",'P11'!E113)</f>
        <v>NC</v>
      </c>
      <c r="O119" s="14" t="str">
        <f>IF('P12'!F113&gt;"","NC",'P12'!E113)</f>
        <v>NC</v>
      </c>
      <c r="P119" s="14" t="str">
        <f>IF('P13'!F113&gt;"","NC",'P13'!E113)</f>
        <v>NC</v>
      </c>
      <c r="Q119" s="14" t="str">
        <f>IF('P14'!F113&gt;"","NC",'P14'!E113)</f>
        <v>NC</v>
      </c>
      <c r="R119" s="14" t="str">
        <f>IF('P15'!F113&gt;"","NC",'P15'!E113)</f>
        <v>NC</v>
      </c>
      <c r="S119" s="14" t="str">
        <f>IF('P16'!F113&gt;"","NC",'P16'!E113)</f>
        <v>NT</v>
      </c>
      <c r="T119" s="14" t="str">
        <f>IF('P17'!F113&gt;"","NC",'P17'!E113)</f>
        <v>NT</v>
      </c>
      <c r="U119" s="14" t="str">
        <f>IF('P18'!F113&gt;"","NC",'P18'!E113)</f>
        <v>NT</v>
      </c>
      <c r="V119" s="14" t="str">
        <f>IF('P19'!F113&gt;"","NC",'P19'!E113)</f>
        <v>NT</v>
      </c>
      <c r="W119" s="205" t="str">
        <f>IF('P20'!F113&gt;"","NC",'P20'!E113)</f>
        <v>NT</v>
      </c>
      <c r="X119" s="14"/>
      <c r="Y119" s="14"/>
      <c r="Z119" s="14"/>
      <c r="AA119" s="14">
        <v>110</v>
      </c>
      <c r="AB119" s="15">
        <f>COUNTIF(BaseDeCalcul!D119:Z119,"C")</f>
        <v>0</v>
      </c>
      <c r="AC119" s="15">
        <f>COUNTIF(BaseDeCalcul!D119:Z119,"NC")</f>
        <v>15</v>
      </c>
      <c r="AD119" s="15">
        <f>COUNTIF(BaseDeCalcul!D119:Z119,"NA")</f>
        <v>0</v>
      </c>
      <c r="AE119" s="16" t="str">
        <f t="shared" si="12"/>
        <v>NC</v>
      </c>
      <c r="AF119" s="15" t="str">
        <f>IF(CritereSelection!F113="x",AE119,"NT")</f>
        <v>NT</v>
      </c>
      <c r="AG119" s="15" t="str">
        <f>IF(CritereSelection!G113="x",AE119,"NT")</f>
        <v>NT</v>
      </c>
      <c r="AH119" s="15" t="str">
        <f>IF(Criteres!$H113=1,$AE119,"NT")</f>
        <v>NT</v>
      </c>
      <c r="AI119" s="15" t="str">
        <f>IF(Criteres!$H113=2,$AE119,"NT")</f>
        <v>NC</v>
      </c>
      <c r="AJ119" s="15" t="str">
        <f>IF(Criteres!$H113=3,$AE119,"NT")</f>
        <v>NT</v>
      </c>
      <c r="AK119" s="15"/>
      <c r="AL119" s="15"/>
      <c r="AM119" s="15"/>
      <c r="AN119" s="15"/>
      <c r="AO119" s="14"/>
    </row>
    <row r="120" spans="1:41">
      <c r="A120" s="14" t="str">
        <f>Criteres!B114</f>
        <v>Navigation</v>
      </c>
      <c r="B120" s="14" t="str">
        <f>Criteres!C114</f>
        <v>12.7</v>
      </c>
      <c r="C120" s="14" t="str">
        <f>Criteres!D114</f>
        <v>A</v>
      </c>
      <c r="D120" s="14" t="str">
        <f>IF('P01'!F114&gt;"","NC",'P01'!E114)</f>
        <v>C</v>
      </c>
      <c r="E120" s="14" t="str">
        <f>IF('P02'!F114&gt;"","NC",'P02'!E114)</f>
        <v>C</v>
      </c>
      <c r="F120" s="14" t="str">
        <f>IF('P03'!F114&gt;"","NC",'P03'!E114)</f>
        <v>C</v>
      </c>
      <c r="G120" s="14" t="str">
        <f>IF('P04'!F114&gt;"","NC",'P04'!E114)</f>
        <v>C</v>
      </c>
      <c r="H120" s="14" t="str">
        <f>IF('P05'!F114&gt;"","NC",'P05'!E114)</f>
        <v>C</v>
      </c>
      <c r="I120" s="14" t="str">
        <f>IF('P06'!F114&gt;"","NC",'P06'!E114)</f>
        <v>C</v>
      </c>
      <c r="J120" s="14" t="str">
        <f>IF('P07'!F114&gt;"","NC",'P07'!E114)</f>
        <v>C</v>
      </c>
      <c r="K120" s="14" t="str">
        <f>IF('P08'!F114&gt;"","NC",'P08'!E114)</f>
        <v>C</v>
      </c>
      <c r="L120" s="14" t="str">
        <f>IF('P09'!F114&gt;"","NC",'P09'!E114)</f>
        <v>C</v>
      </c>
      <c r="M120" s="14" t="str">
        <f>IF('P10'!F114&gt;"","NC",'P10'!E114)</f>
        <v>C</v>
      </c>
      <c r="N120" s="14" t="str">
        <f>IF('P11'!F114&gt;"","NC",'P11'!E114)</f>
        <v>C</v>
      </c>
      <c r="O120" s="14" t="str">
        <f>IF('P12'!F114&gt;"","NC",'P12'!E114)</f>
        <v>C</v>
      </c>
      <c r="P120" s="14" t="str">
        <f>IF('P13'!F114&gt;"","NC",'P13'!E114)</f>
        <v>C</v>
      </c>
      <c r="Q120" s="14" t="str">
        <f>IF('P14'!F114&gt;"","NC",'P14'!E114)</f>
        <v>C</v>
      </c>
      <c r="R120" s="14" t="str">
        <f>IF('P15'!F114&gt;"","NC",'P15'!E114)</f>
        <v>C</v>
      </c>
      <c r="S120" s="14" t="str">
        <f>IF('P16'!F114&gt;"","NC",'P16'!E114)</f>
        <v>NT</v>
      </c>
      <c r="T120" s="14" t="str">
        <f>IF('P17'!F114&gt;"","NC",'P17'!E114)</f>
        <v>NT</v>
      </c>
      <c r="U120" s="14" t="str">
        <f>IF('P18'!F114&gt;"","NC",'P18'!E114)</f>
        <v>NT</v>
      </c>
      <c r="V120" s="14" t="str">
        <f>IF('P19'!F114&gt;"","NC",'P19'!E114)</f>
        <v>NT</v>
      </c>
      <c r="W120" s="204" t="str">
        <f>IF('P20'!F114&gt;"","NC",'P20'!E114)</f>
        <v>NT</v>
      </c>
      <c r="X120" s="14"/>
      <c r="Y120" s="14"/>
      <c r="Z120" s="14"/>
      <c r="AA120" s="14">
        <v>111</v>
      </c>
      <c r="AB120" s="15">
        <f>COUNTIF(BaseDeCalcul!D120:Z120,"C")</f>
        <v>15</v>
      </c>
      <c r="AC120" s="15">
        <f>COUNTIF(BaseDeCalcul!D120:Z120,"NC")</f>
        <v>0</v>
      </c>
      <c r="AD120" s="15">
        <f>COUNTIF(BaseDeCalcul!D120:Z120,"NA")</f>
        <v>0</v>
      </c>
      <c r="AE120" s="16" t="str">
        <f t="shared" si="12"/>
        <v>C</v>
      </c>
      <c r="AF120" s="15" t="str">
        <f>IF(CritereSelection!F114="x",AE120,"NT")</f>
        <v>NT</v>
      </c>
      <c r="AG120" s="15" t="str">
        <f>IF(CritereSelection!G114="x",AE120,"NT")</f>
        <v>NT</v>
      </c>
      <c r="AH120" s="15" t="str">
        <f>IF(Criteres!$H114=1,$AE120,"NT")</f>
        <v>NT</v>
      </c>
      <c r="AI120" s="15" t="str">
        <f>IF(Criteres!$H114=2,$AE120,"NT")</f>
        <v>C</v>
      </c>
      <c r="AJ120" s="15" t="str">
        <f>IF(Criteres!$H114=3,$AE120,"NT")</f>
        <v>NT</v>
      </c>
      <c r="AK120" s="15"/>
      <c r="AL120" s="15"/>
      <c r="AM120" s="15"/>
      <c r="AN120" s="15"/>
      <c r="AO120" s="14"/>
    </row>
    <row r="121" spans="1:41">
      <c r="A121" s="14" t="str">
        <f>Criteres!B115</f>
        <v>Navigation</v>
      </c>
      <c r="B121" s="14" t="str">
        <f>Criteres!C115</f>
        <v>12.8</v>
      </c>
      <c r="C121" s="14" t="str">
        <f>Criteres!D115</f>
        <v>A</v>
      </c>
      <c r="D121" s="14" t="str">
        <f>IF('P01'!F115&gt;"","NC",'P01'!E115)</f>
        <v>C</v>
      </c>
      <c r="E121" s="14" t="str">
        <f>IF('P02'!F115&gt;"","NC",'P02'!E115)</f>
        <v>C</v>
      </c>
      <c r="F121" s="14" t="str">
        <f>IF('P03'!F115&gt;"","NC",'P03'!E115)</f>
        <v>C</v>
      </c>
      <c r="G121" s="14" t="str">
        <f>IF('P04'!F115&gt;"","NC",'P04'!E115)</f>
        <v>C</v>
      </c>
      <c r="H121" s="14" t="str">
        <f>IF('P05'!F115&gt;"","NC",'P05'!E115)</f>
        <v>C</v>
      </c>
      <c r="I121" s="14" t="str">
        <f>IF('P06'!F115&gt;"","NC",'P06'!E115)</f>
        <v>C</v>
      </c>
      <c r="J121" s="14" t="str">
        <f>IF('P07'!F115&gt;"","NC",'P07'!E115)</f>
        <v>C</v>
      </c>
      <c r="K121" s="14" t="str">
        <f>IF('P08'!F115&gt;"","NC",'P08'!E115)</f>
        <v>C</v>
      </c>
      <c r="L121" s="14" t="str">
        <f>IF('P09'!F115&gt;"","NC",'P09'!E115)</f>
        <v>C</v>
      </c>
      <c r="M121" s="14" t="str">
        <f>IF('P10'!F115&gt;"","NC",'P10'!E115)</f>
        <v>C</v>
      </c>
      <c r="N121" s="14" t="str">
        <f>IF('P11'!F115&gt;"","NC",'P11'!E115)</f>
        <v>C</v>
      </c>
      <c r="O121" s="14" t="str">
        <f>IF('P12'!F115&gt;"","NC",'P12'!E115)</f>
        <v>C</v>
      </c>
      <c r="P121" s="14" t="str">
        <f>IF('P13'!F115&gt;"","NC",'P13'!E115)</f>
        <v>C</v>
      </c>
      <c r="Q121" s="14" t="str">
        <f>IF('P14'!F115&gt;"","NC",'P14'!E115)</f>
        <v>C</v>
      </c>
      <c r="R121" s="14" t="str">
        <f>IF('P15'!F115&gt;"","NC",'P15'!E115)</f>
        <v>C</v>
      </c>
      <c r="S121" s="14" t="str">
        <f>IF('P16'!F115&gt;"","NC",'P16'!E115)</f>
        <v>NT</v>
      </c>
      <c r="T121" s="14" t="str">
        <f>IF('P17'!F115&gt;"","NC",'P17'!E115)</f>
        <v>NT</v>
      </c>
      <c r="U121" s="14" t="str">
        <f>IF('P18'!F115&gt;"","NC",'P18'!E115)</f>
        <v>NT</v>
      </c>
      <c r="V121" s="14" t="str">
        <f>IF('P19'!F115&gt;"","NC",'P19'!E115)</f>
        <v>NT</v>
      </c>
      <c r="W121" s="207" t="str">
        <f>IF('P20'!F115&gt;"","NC",'P20'!E115)</f>
        <v>NT</v>
      </c>
      <c r="X121" s="14"/>
      <c r="Y121" s="14"/>
      <c r="Z121" s="14"/>
      <c r="AA121" s="14">
        <v>112</v>
      </c>
      <c r="AB121" s="15">
        <f>COUNTIF(BaseDeCalcul!D121:Z121,"C")</f>
        <v>15</v>
      </c>
      <c r="AC121" s="15">
        <f>COUNTIF(BaseDeCalcul!D121:Z121,"NC")</f>
        <v>0</v>
      </c>
      <c r="AD121" s="15">
        <f>COUNTIF(BaseDeCalcul!D121:Z121,"NA")</f>
        <v>0</v>
      </c>
      <c r="AE121" s="16" t="str">
        <f t="shared" si="12"/>
        <v>C</v>
      </c>
      <c r="AF121" s="15" t="str">
        <f>IF(CritereSelection!F115="x",AE121,"NT")</f>
        <v>NT</v>
      </c>
      <c r="AG121" s="15" t="str">
        <f>IF(CritereSelection!G115="x",AE121,"NT")</f>
        <v>NT</v>
      </c>
      <c r="AH121" s="15" t="str">
        <f>IF(Criteres!$H115=1,$AE121,"NT")</f>
        <v>C</v>
      </c>
      <c r="AI121" s="15" t="str">
        <f>IF(Criteres!$H115=2,$AE121,"NT")</f>
        <v>NT</v>
      </c>
      <c r="AJ121" s="15" t="str">
        <f>IF(Criteres!$H115=3,$AE121,"NT")</f>
        <v>NT</v>
      </c>
      <c r="AK121" s="15"/>
      <c r="AL121" s="15"/>
      <c r="AM121" s="15"/>
      <c r="AN121" s="15"/>
      <c r="AO121" s="14"/>
    </row>
    <row r="122" spans="1:41">
      <c r="A122" s="14" t="str">
        <f>Criteres!B116</f>
        <v>Navigation</v>
      </c>
      <c r="B122" s="14" t="str">
        <f>Criteres!C116</f>
        <v>12.9</v>
      </c>
      <c r="C122" s="14" t="str">
        <f>Criteres!D116</f>
        <v>A</v>
      </c>
      <c r="D122" s="14" t="str">
        <f>IF('P01'!F116&gt;"","NC",'P01'!E116)</f>
        <v>C</v>
      </c>
      <c r="E122" s="14" t="str">
        <f>IF('P02'!F116&gt;"","NC",'P02'!E116)</f>
        <v>C</v>
      </c>
      <c r="F122" s="14" t="str">
        <f>IF('P03'!F116&gt;"","NC",'P03'!E116)</f>
        <v>C</v>
      </c>
      <c r="G122" s="14" t="str">
        <f>IF('P04'!F116&gt;"","NC",'P04'!E116)</f>
        <v>C</v>
      </c>
      <c r="H122" s="14" t="str">
        <f>IF('P05'!F116&gt;"","NC",'P05'!E116)</f>
        <v>C</v>
      </c>
      <c r="I122" s="14" t="str">
        <f>IF('P06'!F116&gt;"","NC",'P06'!E116)</f>
        <v>C</v>
      </c>
      <c r="J122" s="14" t="str">
        <f>IF('P07'!F116&gt;"","NC",'P07'!E116)</f>
        <v>C</v>
      </c>
      <c r="K122" s="14" t="str">
        <f>IF('P08'!F116&gt;"","NC",'P08'!E116)</f>
        <v>C</v>
      </c>
      <c r="L122" s="14" t="str">
        <f>IF('P09'!F116&gt;"","NC",'P09'!E116)</f>
        <v>C</v>
      </c>
      <c r="M122" s="14" t="str">
        <f>IF('P10'!F116&gt;"","NC",'P10'!E116)</f>
        <v>C</v>
      </c>
      <c r="N122" s="14" t="str">
        <f>IF('P11'!F116&gt;"","NC",'P11'!E116)</f>
        <v>C</v>
      </c>
      <c r="O122" s="14" t="str">
        <f>IF('P12'!F116&gt;"","NC",'P12'!E116)</f>
        <v>C</v>
      </c>
      <c r="P122" s="14" t="str">
        <f>IF('P13'!F116&gt;"","NC",'P13'!E116)</f>
        <v>C</v>
      </c>
      <c r="Q122" s="14" t="str">
        <f>IF('P14'!F116&gt;"","NC",'P14'!E116)</f>
        <v>C</v>
      </c>
      <c r="R122" s="14" t="str">
        <f>IF('P15'!F116&gt;"","NC",'P15'!E116)</f>
        <v>C</v>
      </c>
      <c r="S122" s="14" t="str">
        <f>IF('P16'!F116&gt;"","NC",'P16'!E116)</f>
        <v>NT</v>
      </c>
      <c r="T122" s="14" t="str">
        <f>IF('P17'!F116&gt;"","NC",'P17'!E116)</f>
        <v>NT</v>
      </c>
      <c r="U122" s="14" t="str">
        <f>IF('P18'!F116&gt;"","NC",'P18'!E116)</f>
        <v>NT</v>
      </c>
      <c r="V122" s="14" t="str">
        <f>IF('P19'!F116&gt;"","NC",'P19'!E116)</f>
        <v>NT</v>
      </c>
      <c r="W122" s="207" t="str">
        <f>IF('P20'!F116&gt;"","NC",'P20'!E116)</f>
        <v>NT</v>
      </c>
      <c r="X122" s="14"/>
      <c r="Y122" s="14"/>
      <c r="Z122" s="14"/>
      <c r="AA122" s="14">
        <v>113</v>
      </c>
      <c r="AB122" s="15">
        <f>COUNTIF(BaseDeCalcul!D122:Z122,"C")</f>
        <v>15</v>
      </c>
      <c r="AC122" s="15">
        <f>COUNTIF(BaseDeCalcul!D122:Z122,"NC")</f>
        <v>0</v>
      </c>
      <c r="AD122" s="15">
        <f>COUNTIF(BaseDeCalcul!D122:Z122,"NA")</f>
        <v>0</v>
      </c>
      <c r="AE122" s="16" t="str">
        <f t="shared" si="12"/>
        <v>C</v>
      </c>
      <c r="AF122" s="15" t="str">
        <f>IF(CritereSelection!F116="x",AE122,"NT")</f>
        <v>NT</v>
      </c>
      <c r="AG122" s="15" t="str">
        <f>IF(CritereSelection!G116="x",AE122,"NT")</f>
        <v>NT</v>
      </c>
      <c r="AH122" s="15" t="str">
        <f>IF(Criteres!$H116=1,$AE122,"NT")</f>
        <v>C</v>
      </c>
      <c r="AI122" s="15" t="str">
        <f>IF(Criteres!$H116=2,$AE122,"NT")</f>
        <v>NT</v>
      </c>
      <c r="AJ122" s="15" t="str">
        <f>IF(Criteres!$H116=3,$AE122,"NT")</f>
        <v>NT</v>
      </c>
      <c r="AK122" s="15"/>
      <c r="AL122" s="15"/>
      <c r="AM122" s="15"/>
      <c r="AN122" s="15"/>
      <c r="AO122" s="14"/>
    </row>
    <row r="123" spans="1:41">
      <c r="A123" s="14" t="str">
        <f>Criteres!B117</f>
        <v>Navigation</v>
      </c>
      <c r="B123" s="14" t="str">
        <f>Criteres!C117</f>
        <v>12.10</v>
      </c>
      <c r="C123" s="14" t="str">
        <f>Criteres!D117</f>
        <v>A</v>
      </c>
      <c r="D123" s="14" t="str">
        <f>IF('P01'!F117&gt;"","NC",'P01'!E117)</f>
        <v>NA</v>
      </c>
      <c r="E123" s="14" t="str">
        <f>IF('P02'!F117&gt;"","NC",'P02'!E117)</f>
        <v>NA</v>
      </c>
      <c r="F123" s="14" t="str">
        <f>IF('P03'!F117&gt;"","NC",'P03'!E117)</f>
        <v>NA</v>
      </c>
      <c r="G123" s="14" t="str">
        <f>IF('P04'!F117&gt;"","NC",'P04'!E117)</f>
        <v>NA</v>
      </c>
      <c r="H123" s="14" t="str">
        <f>IF('P05'!F117&gt;"","NC",'P05'!E117)</f>
        <v>NA</v>
      </c>
      <c r="I123" s="14" t="str">
        <f>IF('P06'!F117&gt;"","NC",'P06'!E117)</f>
        <v>NA</v>
      </c>
      <c r="J123" s="14" t="str">
        <f>IF('P07'!F117&gt;"","NC",'P07'!E117)</f>
        <v>NA</v>
      </c>
      <c r="K123" s="14" t="str">
        <f>IF('P08'!F117&gt;"","NC",'P08'!E117)</f>
        <v>NA</v>
      </c>
      <c r="L123" s="14" t="str">
        <f>IF('P09'!F117&gt;"","NC",'P09'!E117)</f>
        <v>NA</v>
      </c>
      <c r="M123" s="14" t="str">
        <f>IF('P10'!F117&gt;"","NC",'P10'!E117)</f>
        <v>NA</v>
      </c>
      <c r="N123" s="14" t="str">
        <f>IF('P11'!F117&gt;"","NC",'P11'!E117)</f>
        <v>NA</v>
      </c>
      <c r="O123" s="14" t="str">
        <f>IF('P12'!F117&gt;"","NC",'P12'!E117)</f>
        <v>NA</v>
      </c>
      <c r="P123" s="14" t="str">
        <f>IF('P13'!F117&gt;"","NC",'P13'!E117)</f>
        <v>NA</v>
      </c>
      <c r="Q123" s="14" t="str">
        <f>IF('P14'!F117&gt;"","NC",'P14'!E117)</f>
        <v>NA</v>
      </c>
      <c r="R123" s="14" t="str">
        <f>IF('P15'!F117&gt;"","NC",'P15'!E117)</f>
        <v>NA</v>
      </c>
      <c r="S123" s="14" t="str">
        <f>IF('P16'!F117&gt;"","NC",'P16'!E117)</f>
        <v>NT</v>
      </c>
      <c r="T123" s="14" t="str">
        <f>IF('P17'!F117&gt;"","NC",'P17'!E117)</f>
        <v>NT</v>
      </c>
      <c r="U123" s="14" t="str">
        <f>IF('P18'!F117&gt;"","NC",'P18'!E117)</f>
        <v>NT</v>
      </c>
      <c r="V123" s="14" t="str">
        <f>IF('P19'!F117&gt;"","NC",'P19'!E117)</f>
        <v>NT</v>
      </c>
      <c r="W123" s="204" t="str">
        <f>IF('P20'!F117&gt;"","NC",'P20'!E117)</f>
        <v>NT</v>
      </c>
      <c r="X123" s="14"/>
      <c r="Y123" s="14"/>
      <c r="Z123" s="14"/>
      <c r="AA123" s="14">
        <v>114</v>
      </c>
      <c r="AB123" s="15">
        <f>COUNTIF(BaseDeCalcul!D123:Z123,"C")</f>
        <v>0</v>
      </c>
      <c r="AC123" s="15">
        <f>COUNTIF(BaseDeCalcul!D123:Z123,"NC")</f>
        <v>0</v>
      </c>
      <c r="AD123" s="15">
        <f>COUNTIF(BaseDeCalcul!D123:Z123,"NA")</f>
        <v>15</v>
      </c>
      <c r="AE123" s="16" t="str">
        <f t="shared" si="12"/>
        <v>NA</v>
      </c>
      <c r="AF123" s="15" t="str">
        <f>IF(CritereSelection!F117="x",AE123,"NT")</f>
        <v>NT</v>
      </c>
      <c r="AG123" s="15" t="str">
        <f>IF(CritereSelection!G117="x",AE123,"NT")</f>
        <v>NT</v>
      </c>
      <c r="AH123" s="15" t="str">
        <f>IF(Criteres!$H117=1,$AE123,"NT")</f>
        <v>NA</v>
      </c>
      <c r="AI123" s="15" t="str">
        <f>IF(Criteres!$H117=2,$AE123,"NT")</f>
        <v>NT</v>
      </c>
      <c r="AJ123" s="15" t="str">
        <f>IF(Criteres!$H117=3,$AE123,"NT")</f>
        <v>NT</v>
      </c>
      <c r="AK123" s="15"/>
      <c r="AL123" s="15"/>
      <c r="AM123" s="15"/>
      <c r="AN123" s="15"/>
      <c r="AO123" s="14"/>
    </row>
    <row r="124" spans="1:41">
      <c r="A124" s="14" t="str">
        <f>Criteres!B118</f>
        <v>Navigation</v>
      </c>
      <c r="B124" s="14" t="str">
        <f>Criteres!C118</f>
        <v>12.11</v>
      </c>
      <c r="C124" s="14" t="str">
        <f>Criteres!D118</f>
        <v>A</v>
      </c>
      <c r="D124" s="14" t="str">
        <f>IF('P01'!F118&gt;"","NC",'P01'!E118)</f>
        <v>C</v>
      </c>
      <c r="E124" s="14" t="str">
        <f>IF('P02'!F118&gt;"","NC",'P02'!E118)</f>
        <v>NA</v>
      </c>
      <c r="F124" s="14" t="str">
        <f>IF('P03'!F118&gt;"","NC",'P03'!E118)</f>
        <v>NA</v>
      </c>
      <c r="G124" s="14" t="str">
        <f>IF('P04'!F118&gt;"","NC",'P04'!E118)</f>
        <v>NA</v>
      </c>
      <c r="H124" s="14" t="str">
        <f>IF('P05'!F118&gt;"","NC",'P05'!E118)</f>
        <v>C</v>
      </c>
      <c r="I124" s="14" t="str">
        <f>IF('P06'!F118&gt;"","NC",'P06'!E118)</f>
        <v>C</v>
      </c>
      <c r="J124" s="14" t="str">
        <f>IF('P07'!F118&gt;"","NC",'P07'!E118)</f>
        <v>NA</v>
      </c>
      <c r="K124" s="14" t="str">
        <f>IF('P08'!F118&gt;"","NC",'P08'!E118)</f>
        <v>C</v>
      </c>
      <c r="L124" s="14" t="str">
        <f>IF('P09'!F118&gt;"","NC",'P09'!E118)</f>
        <v>NA</v>
      </c>
      <c r="M124" s="14" t="str">
        <f>IF('P10'!F118&gt;"","NC",'P10'!E118)</f>
        <v>NA</v>
      </c>
      <c r="N124" s="14" t="str">
        <f>IF('P11'!F118&gt;"","NC",'P11'!E118)</f>
        <v>C</v>
      </c>
      <c r="O124" s="14" t="str">
        <f>IF('P12'!F118&gt;"","NC",'P12'!E118)</f>
        <v>NA</v>
      </c>
      <c r="P124" s="14" t="str">
        <f>IF('P13'!F118&gt;"","NC",'P13'!E118)</f>
        <v>NA</v>
      </c>
      <c r="Q124" s="14" t="str">
        <f>IF('P14'!F118&gt;"","NC",'P14'!E118)</f>
        <v>NA</v>
      </c>
      <c r="R124" s="14" t="str">
        <f>IF('P15'!F118&gt;"","NC",'P15'!E118)</f>
        <v>C</v>
      </c>
      <c r="S124" s="14" t="str">
        <f>IF('P16'!F118&gt;"","NC",'P16'!E118)</f>
        <v>NT</v>
      </c>
      <c r="T124" s="14" t="str">
        <f>IF('P17'!F118&gt;"","NC",'P17'!E118)</f>
        <v>NT</v>
      </c>
      <c r="U124" s="14" t="str">
        <f>IF('P18'!F118&gt;"","NC",'P18'!E118)</f>
        <v>NT</v>
      </c>
      <c r="V124" s="14" t="str">
        <f>IF('P19'!F118&gt;"","NC",'P19'!E118)</f>
        <v>NT</v>
      </c>
      <c r="W124" s="204" t="str">
        <f>IF('P20'!F118&gt;"","NC",'P20'!E118)</f>
        <v>NT</v>
      </c>
      <c r="X124" s="14"/>
      <c r="Y124" s="14"/>
      <c r="Z124" s="14"/>
      <c r="AA124" s="14">
        <v>115</v>
      </c>
      <c r="AB124" s="15">
        <f>COUNTIF(BaseDeCalcul!D124:Z124,"C")</f>
        <v>6</v>
      </c>
      <c r="AC124" s="15">
        <f>COUNTIF(BaseDeCalcul!D124:Z124,"NC")</f>
        <v>0</v>
      </c>
      <c r="AD124" s="15">
        <f>COUNTIF(BaseDeCalcul!D124:Z124,"NA")</f>
        <v>9</v>
      </c>
      <c r="AE124" s="16" t="str">
        <f t="shared" si="12"/>
        <v>C</v>
      </c>
      <c r="AF124" s="15" t="str">
        <f>IF(CritereSelection!F118="x",AE124,"NT")</f>
        <v>NT</v>
      </c>
      <c r="AG124" s="15" t="str">
        <f>IF(CritereSelection!G118="x",AE124,"NT")</f>
        <v>NT</v>
      </c>
      <c r="AH124" s="15" t="str">
        <f>IF(Criteres!$H118=1,$AE124,"NT")</f>
        <v>C</v>
      </c>
      <c r="AI124" s="15" t="str">
        <f>IF(Criteres!$H118=2,$AE124,"NT")</f>
        <v>NT</v>
      </c>
      <c r="AJ124" s="15" t="str">
        <f>IF(Criteres!$H118=3,$AE124,"NT")</f>
        <v>NT</v>
      </c>
      <c r="AK124" s="15"/>
      <c r="AL124" s="15"/>
      <c r="AM124" s="15"/>
      <c r="AN124" s="15"/>
      <c r="AO124" s="14"/>
    </row>
    <row r="125" spans="1:41">
      <c r="A125" s="14" t="str">
        <f>Criteres!B119</f>
        <v>Navigation</v>
      </c>
      <c r="B125" s="14" t="str">
        <f>Criteres!C119</f>
        <v>12.12</v>
      </c>
      <c r="C125" s="14" t="str">
        <f>Criteres!D119</f>
        <v>AAA</v>
      </c>
      <c r="D125" s="14" t="str">
        <f>IF('P01'!F119&gt;"","NC",'P01'!E119)</f>
        <v>NT</v>
      </c>
      <c r="E125" s="14" t="str">
        <f>IF('P02'!F119&gt;"","NC",'P02'!E119)</f>
        <v>NT</v>
      </c>
      <c r="F125" s="14" t="str">
        <f>IF('P03'!F119&gt;"","NC",'P03'!E119)</f>
        <v>NT</v>
      </c>
      <c r="G125" s="14" t="str">
        <f>IF('P04'!F119&gt;"","NC",'P04'!E119)</f>
        <v>NT</v>
      </c>
      <c r="H125" s="14" t="str">
        <f>IF('P05'!F119&gt;"","NC",'P05'!E119)</f>
        <v>NT</v>
      </c>
      <c r="I125" s="14" t="str">
        <f>IF('P06'!F119&gt;"","NC",'P06'!E119)</f>
        <v>NT</v>
      </c>
      <c r="J125" s="14" t="str">
        <f>IF('P07'!F119&gt;"","NC",'P07'!E119)</f>
        <v>NT</v>
      </c>
      <c r="K125" s="14" t="str">
        <f>IF('P08'!F119&gt;"","NC",'P08'!E119)</f>
        <v>NT</v>
      </c>
      <c r="L125" s="14" t="str">
        <f>IF('P09'!F119&gt;"","NC",'P09'!E119)</f>
        <v>NT</v>
      </c>
      <c r="M125" s="14" t="str">
        <f>IF('P10'!F119&gt;"","NC",'P10'!E119)</f>
        <v>NT</v>
      </c>
      <c r="N125" s="14" t="str">
        <f>IF('P11'!F119&gt;"","NC",'P11'!E119)</f>
        <v>NT</v>
      </c>
      <c r="O125" s="14" t="str">
        <f>IF('P12'!F119&gt;"","NC",'P12'!E119)</f>
        <v>NT</v>
      </c>
      <c r="P125" s="14" t="str">
        <f>IF('P13'!F119&gt;"","NC",'P13'!E119)</f>
        <v>NT</v>
      </c>
      <c r="Q125" s="14" t="str">
        <f>IF('P14'!F119&gt;"","NC",'P14'!E119)</f>
        <v>NT</v>
      </c>
      <c r="R125" s="14" t="str">
        <f>IF('P15'!F119&gt;"","NC",'P15'!E119)</f>
        <v>NT</v>
      </c>
      <c r="S125" s="14" t="str">
        <f>IF('P16'!F119&gt;"","NC",'P16'!E119)</f>
        <v>NT</v>
      </c>
      <c r="T125" s="14" t="str">
        <f>IF('P17'!F119&gt;"","NC",'P17'!E119)</f>
        <v>NT</v>
      </c>
      <c r="U125" s="14" t="str">
        <f>IF('P18'!F119&gt;"","NC",'P18'!E119)</f>
        <v>NT</v>
      </c>
      <c r="V125" s="14" t="str">
        <f>IF('P19'!F119&gt;"","NC",'P19'!E119)</f>
        <v>NT</v>
      </c>
      <c r="W125" s="206" t="str">
        <f>IF('P20'!F119&gt;"","NC",'P20'!E119)</f>
        <v>NT</v>
      </c>
      <c r="X125" s="14"/>
      <c r="Y125" s="14"/>
      <c r="Z125" s="14"/>
      <c r="AA125" s="14">
        <v>116</v>
      </c>
      <c r="AB125" s="15">
        <f>COUNTIF(BaseDeCalcul!D125:Z125,"C")</f>
        <v>0</v>
      </c>
      <c r="AC125" s="15">
        <f>COUNTIF(BaseDeCalcul!D125:Z125,"NC")</f>
        <v>0</v>
      </c>
      <c r="AD125" s="15">
        <f>COUNTIF(BaseDeCalcul!D125:Z125,"NA")</f>
        <v>0</v>
      </c>
      <c r="AE125" s="16" t="str">
        <f t="shared" si="12"/>
        <v>NT</v>
      </c>
      <c r="AF125" s="15" t="str">
        <f>IF(CritereSelection!F119="x",AE125,"NT")</f>
        <v>NT</v>
      </c>
      <c r="AG125" s="15" t="str">
        <f>IF(CritereSelection!G119="x",AE125,"NT")</f>
        <v>NT</v>
      </c>
      <c r="AH125" s="15" t="str">
        <f>IF(Criteres!$H119=1,$AE125,"NT")</f>
        <v>NT</v>
      </c>
      <c r="AI125" s="15" t="str">
        <f>IF(Criteres!$H119=2,$AE125,"NT")</f>
        <v>NT</v>
      </c>
      <c r="AJ125" s="15" t="str">
        <f>IF(Criteres!$H119=3,$AE125,"NT")</f>
        <v>NT</v>
      </c>
      <c r="AK125" s="15"/>
      <c r="AL125" s="15"/>
      <c r="AM125" s="15"/>
      <c r="AN125" s="15"/>
      <c r="AO125" s="14"/>
    </row>
    <row r="126" spans="1:41">
      <c r="A126" s="14" t="str">
        <f>Criteres!B120</f>
        <v>Navigation</v>
      </c>
      <c r="B126" s="14" t="str">
        <f>Criteres!C120</f>
        <v>12.13</v>
      </c>
      <c r="C126" s="14" t="str">
        <f>Criteres!D120</f>
        <v>AAA</v>
      </c>
      <c r="D126" s="14" t="str">
        <f>IF('P01'!F120&gt;"","NC",'P01'!E120)</f>
        <v>NT</v>
      </c>
      <c r="E126" s="14" t="str">
        <f>IF('P02'!F120&gt;"","NC",'P02'!E120)</f>
        <v>NT</v>
      </c>
      <c r="F126" s="14" t="str">
        <f>IF('P03'!F120&gt;"","NC",'P03'!E120)</f>
        <v>NT</v>
      </c>
      <c r="G126" s="14" t="str">
        <f>IF('P04'!F120&gt;"","NC",'P04'!E120)</f>
        <v>NT</v>
      </c>
      <c r="H126" s="14" t="str">
        <f>IF('P05'!F120&gt;"","NC",'P05'!E120)</f>
        <v>NT</v>
      </c>
      <c r="I126" s="14" t="str">
        <f>IF('P06'!F120&gt;"","NC",'P06'!E120)</f>
        <v>NT</v>
      </c>
      <c r="J126" s="14" t="str">
        <f>IF('P07'!F120&gt;"","NC",'P07'!E120)</f>
        <v>NT</v>
      </c>
      <c r="K126" s="14" t="str">
        <f>IF('P08'!F120&gt;"","NC",'P08'!E120)</f>
        <v>NT</v>
      </c>
      <c r="L126" s="14" t="str">
        <f>IF('P09'!F120&gt;"","NC",'P09'!E120)</f>
        <v>NT</v>
      </c>
      <c r="M126" s="14" t="str">
        <f>IF('P10'!F120&gt;"","NC",'P10'!E120)</f>
        <v>NT</v>
      </c>
      <c r="N126" s="14" t="str">
        <f>IF('P11'!F120&gt;"","NC",'P11'!E120)</f>
        <v>NT</v>
      </c>
      <c r="O126" s="14" t="str">
        <f>IF('P12'!F120&gt;"","NC",'P12'!E120)</f>
        <v>NT</v>
      </c>
      <c r="P126" s="14" t="str">
        <f>IF('P13'!F120&gt;"","NC",'P13'!E120)</f>
        <v>NT</v>
      </c>
      <c r="Q126" s="14" t="str">
        <f>IF('P14'!F120&gt;"","NC",'P14'!E120)</f>
        <v>NT</v>
      </c>
      <c r="R126" s="14" t="str">
        <f>IF('P15'!F120&gt;"","NC",'P15'!E120)</f>
        <v>NT</v>
      </c>
      <c r="S126" s="14" t="str">
        <f>IF('P16'!F120&gt;"","NC",'P16'!E120)</f>
        <v>NT</v>
      </c>
      <c r="T126" s="14" t="str">
        <f>IF('P17'!F120&gt;"","NC",'P17'!E120)</f>
        <v>NT</v>
      </c>
      <c r="U126" s="14" t="str">
        <f>IF('P18'!F120&gt;"","NC",'P18'!E120)</f>
        <v>NT</v>
      </c>
      <c r="V126" s="14" t="str">
        <f>IF('P19'!F120&gt;"","NC",'P19'!E120)</f>
        <v>NT</v>
      </c>
      <c r="W126" s="206" t="str">
        <f>IF('P20'!F120&gt;"","NC",'P20'!E120)</f>
        <v>NT</v>
      </c>
      <c r="X126" s="14"/>
      <c r="Y126" s="14"/>
      <c r="Z126" s="14"/>
      <c r="AA126" s="14">
        <v>117</v>
      </c>
      <c r="AB126" s="15">
        <f>COUNTIF(BaseDeCalcul!D126:Z126,"C")</f>
        <v>0</v>
      </c>
      <c r="AC126" s="15">
        <f>COUNTIF(BaseDeCalcul!D126:Z126,"NC")</f>
        <v>0</v>
      </c>
      <c r="AD126" s="15">
        <f>COUNTIF(BaseDeCalcul!D126:Z126,"NA")</f>
        <v>0</v>
      </c>
      <c r="AE126" s="16" t="str">
        <f t="shared" si="12"/>
        <v>NT</v>
      </c>
      <c r="AF126" s="15" t="str">
        <f>IF(CritereSelection!F120="x",AE126,"NT")</f>
        <v>NT</v>
      </c>
      <c r="AG126" s="15" t="str">
        <f>IF(CritereSelection!G120="x",AE126,"NT")</f>
        <v>NT</v>
      </c>
      <c r="AH126" s="15" t="str">
        <f>IF(Criteres!$H120=1,$AE126,"NT")</f>
        <v>NT</v>
      </c>
      <c r="AI126" s="15" t="str">
        <f>IF(Criteres!$H120=2,$AE126,"NT")</f>
        <v>NT</v>
      </c>
      <c r="AJ126" s="15" t="str">
        <f>IF(Criteres!$H120=3,$AE126,"NT")</f>
        <v>NT</v>
      </c>
      <c r="AK126" s="15"/>
      <c r="AL126" s="15"/>
      <c r="AM126" s="15"/>
      <c r="AN126" s="15"/>
      <c r="AO126" s="14"/>
    </row>
    <row r="127" spans="1:41">
      <c r="A127" s="14" t="str">
        <f>Criteres!B121</f>
        <v>Navigation</v>
      </c>
      <c r="B127" s="14" t="str">
        <f>Criteres!C121</f>
        <v>12.14</v>
      </c>
      <c r="C127" s="14" t="str">
        <f>Criteres!D121</f>
        <v>AAA</v>
      </c>
      <c r="D127" s="14" t="str">
        <f>IF('P01'!F121&gt;"","NC",'P01'!E121)</f>
        <v>NT</v>
      </c>
      <c r="E127" s="14" t="str">
        <f>IF('P02'!F121&gt;"","NC",'P02'!E121)</f>
        <v>NT</v>
      </c>
      <c r="F127" s="14" t="str">
        <f>IF('P03'!F121&gt;"","NC",'P03'!E121)</f>
        <v>NT</v>
      </c>
      <c r="G127" s="14" t="str">
        <f>IF('P04'!F121&gt;"","NC",'P04'!E121)</f>
        <v>NT</v>
      </c>
      <c r="H127" s="14" t="str">
        <f>IF('P05'!F121&gt;"","NC",'P05'!E121)</f>
        <v>NT</v>
      </c>
      <c r="I127" s="14" t="str">
        <f>IF('P06'!F121&gt;"","NC",'P06'!E121)</f>
        <v>NT</v>
      </c>
      <c r="J127" s="14" t="str">
        <f>IF('P07'!F121&gt;"","NC",'P07'!E121)</f>
        <v>NT</v>
      </c>
      <c r="K127" s="14" t="str">
        <f>IF('P08'!F121&gt;"","NC",'P08'!E121)</f>
        <v>NT</v>
      </c>
      <c r="L127" s="14" t="str">
        <f>IF('P09'!F121&gt;"","NC",'P09'!E121)</f>
        <v>NT</v>
      </c>
      <c r="M127" s="14" t="str">
        <f>IF('P10'!F121&gt;"","NC",'P10'!E121)</f>
        <v>NT</v>
      </c>
      <c r="N127" s="14" t="str">
        <f>IF('P11'!F121&gt;"","NC",'P11'!E121)</f>
        <v>NT</v>
      </c>
      <c r="O127" s="14" t="str">
        <f>IF('P12'!F121&gt;"","NC",'P12'!E121)</f>
        <v>NT</v>
      </c>
      <c r="P127" s="14" t="str">
        <f>IF('P13'!F121&gt;"","NC",'P13'!E121)</f>
        <v>NT</v>
      </c>
      <c r="Q127" s="14" t="str">
        <f>IF('P14'!F121&gt;"","NC",'P14'!E121)</f>
        <v>NT</v>
      </c>
      <c r="R127" s="14" t="str">
        <f>IF('P15'!F121&gt;"","NC",'P15'!E121)</f>
        <v>NT</v>
      </c>
      <c r="S127" s="14" t="str">
        <f>IF('P16'!F121&gt;"","NC",'P16'!E121)</f>
        <v>NT</v>
      </c>
      <c r="T127" s="14" t="str">
        <f>IF('P17'!F121&gt;"","NC",'P17'!E121)</f>
        <v>NT</v>
      </c>
      <c r="U127" s="14" t="str">
        <f>IF('P18'!F121&gt;"","NC",'P18'!E121)</f>
        <v>NT</v>
      </c>
      <c r="V127" s="14" t="str">
        <f>IF('P19'!F121&gt;"","NC",'P19'!E121)</f>
        <v>NT</v>
      </c>
      <c r="W127" s="206" t="str">
        <f>IF('P20'!F121&gt;"","NC",'P20'!E121)</f>
        <v>NT</v>
      </c>
      <c r="X127" s="14"/>
      <c r="Y127" s="14"/>
      <c r="Z127" s="14"/>
      <c r="AA127" s="14">
        <v>118</v>
      </c>
      <c r="AB127" s="15">
        <f>COUNTIF(BaseDeCalcul!D127:Z127,"C")</f>
        <v>0</v>
      </c>
      <c r="AC127" s="15">
        <f>COUNTIF(BaseDeCalcul!D127:Z127,"NC")</f>
        <v>0</v>
      </c>
      <c r="AD127" s="15">
        <f>COUNTIF(BaseDeCalcul!D127:Z127,"NA")</f>
        <v>0</v>
      </c>
      <c r="AE127" s="16" t="str">
        <f t="shared" si="12"/>
        <v>NT</v>
      </c>
      <c r="AF127" s="15" t="str">
        <f>IF(CritereSelection!F121="x",AE127,"NT")</f>
        <v>NT</v>
      </c>
      <c r="AG127" s="15" t="str">
        <f>IF(CritereSelection!G121="x",AE127,"NT")</f>
        <v>NT</v>
      </c>
      <c r="AH127" s="15" t="str">
        <f>IF(Criteres!$H121=1,$AE127,"NT")</f>
        <v>NT</v>
      </c>
      <c r="AI127" s="15" t="str">
        <f>IF(Criteres!$H121=2,$AE127,"NT")</f>
        <v>NT</v>
      </c>
      <c r="AJ127" s="15" t="str">
        <f>IF(Criteres!$H121=3,$AE127,"NT")</f>
        <v>NT</v>
      </c>
      <c r="AK127" s="15"/>
      <c r="AL127" s="15"/>
      <c r="AM127" s="15"/>
      <c r="AN127" s="15"/>
      <c r="AO127" s="14"/>
    </row>
    <row r="128" spans="1:41">
      <c r="A128" s="14" t="str">
        <f>Criteres!B122</f>
        <v>Consultation</v>
      </c>
      <c r="B128" s="14" t="str">
        <f>Criteres!C122</f>
        <v>13.1</v>
      </c>
      <c r="C128" s="14" t="str">
        <f>Criteres!D122</f>
        <v>A</v>
      </c>
      <c r="D128" s="14" t="str">
        <f>IF('P01'!F122&gt;"","NC",'P01'!E122)</f>
        <v>NA</v>
      </c>
      <c r="E128" s="14" t="str">
        <f>IF('P02'!F122&gt;"","NC",'P02'!E122)</f>
        <v>NA</v>
      </c>
      <c r="F128" s="14" t="str">
        <f>IF('P03'!F122&gt;"","NC",'P03'!E122)</f>
        <v>NA</v>
      </c>
      <c r="G128" s="14" t="str">
        <f>IF('P04'!F122&gt;"","NC",'P04'!E122)</f>
        <v>NA</v>
      </c>
      <c r="H128" s="14" t="str">
        <f>IF('P05'!F122&gt;"","NC",'P05'!E122)</f>
        <v>NA</v>
      </c>
      <c r="I128" s="14" t="str">
        <f>IF('P06'!F122&gt;"","NC",'P06'!E122)</f>
        <v>NA</v>
      </c>
      <c r="J128" s="14" t="str">
        <f>IF('P07'!F122&gt;"","NC",'P07'!E122)</f>
        <v>NA</v>
      </c>
      <c r="K128" s="14" t="str">
        <f>IF('P08'!F122&gt;"","NC",'P08'!E122)</f>
        <v>NA</v>
      </c>
      <c r="L128" s="14" t="str">
        <f>IF('P09'!F122&gt;"","NC",'P09'!E122)</f>
        <v>NA</v>
      </c>
      <c r="M128" s="14" t="str">
        <f>IF('P10'!F122&gt;"","NC",'P10'!E122)</f>
        <v>NA</v>
      </c>
      <c r="N128" s="14" t="str">
        <f>IF('P11'!F122&gt;"","NC",'P11'!E122)</f>
        <v>NA</v>
      </c>
      <c r="O128" s="14" t="str">
        <f>IF('P12'!F122&gt;"","NC",'P12'!E122)</f>
        <v>NA</v>
      </c>
      <c r="P128" s="14" t="str">
        <f>IF('P13'!F122&gt;"","NC",'P13'!E122)</f>
        <v>NA</v>
      </c>
      <c r="Q128" s="14" t="str">
        <f>IF('P14'!F122&gt;"","NC",'P14'!E122)</f>
        <v>NA</v>
      </c>
      <c r="R128" s="14" t="str">
        <f>IF('P15'!F122&gt;"","NC",'P15'!E122)</f>
        <v>NA</v>
      </c>
      <c r="S128" s="14" t="str">
        <f>IF('P16'!F122&gt;"","NC",'P16'!E122)</f>
        <v>NT</v>
      </c>
      <c r="T128" s="14" t="str">
        <f>IF('P17'!F122&gt;"","NC",'P17'!E122)</f>
        <v>NT</v>
      </c>
      <c r="U128" s="14" t="str">
        <f>IF('P18'!F122&gt;"","NC",'P18'!E122)</f>
        <v>NT</v>
      </c>
      <c r="V128" s="14" t="str">
        <f>IF('P19'!F122&gt;"","NC",'P19'!E122)</f>
        <v>NT</v>
      </c>
      <c r="W128" s="205" t="str">
        <f>IF('P20'!F122&gt;"","NC",'P20'!E122)</f>
        <v>NT</v>
      </c>
      <c r="X128" s="14"/>
      <c r="Y128" s="14"/>
      <c r="Z128" s="14"/>
      <c r="AA128" s="14">
        <v>119</v>
      </c>
      <c r="AB128" s="15">
        <f>COUNTIF(BaseDeCalcul!D128:Z128,"C")</f>
        <v>0</v>
      </c>
      <c r="AC128" s="15">
        <f>COUNTIF(BaseDeCalcul!D128:Z128,"NC")</f>
        <v>0</v>
      </c>
      <c r="AD128" s="15">
        <f>COUNTIF(BaseDeCalcul!D128:Z128,"NA")</f>
        <v>15</v>
      </c>
      <c r="AE128" s="16" t="str">
        <f t="shared" si="12"/>
        <v>NA</v>
      </c>
      <c r="AF128" s="15" t="str">
        <f>IF(CritereSelection!F122="x",AE128,"NT")</f>
        <v>NT</v>
      </c>
      <c r="AG128" s="15" t="str">
        <f>IF(CritereSelection!G122="x",AE128,"NT")</f>
        <v>NT</v>
      </c>
      <c r="AH128" s="15" t="str">
        <f>IF(Criteres!$H122=1,$AE128,"NT")</f>
        <v>NA</v>
      </c>
      <c r="AI128" s="15" t="str">
        <f>IF(Criteres!$H122=2,$AE128,"NT")</f>
        <v>NT</v>
      </c>
      <c r="AJ128" s="15" t="str">
        <f>IF(Criteres!$H122=3,$AE128,"NT")</f>
        <v>NT</v>
      </c>
      <c r="AK128" s="15"/>
      <c r="AL128" s="15"/>
      <c r="AM128" s="15"/>
      <c r="AN128" s="15"/>
      <c r="AO128" s="14"/>
    </row>
    <row r="129" spans="1:41">
      <c r="A129" s="14" t="str">
        <f>Criteres!B123</f>
        <v>Consultation</v>
      </c>
      <c r="B129" s="14" t="str">
        <f>Criteres!C123</f>
        <v>13.2</v>
      </c>
      <c r="C129" s="14" t="str">
        <f>Criteres!D123</f>
        <v>A</v>
      </c>
      <c r="D129" s="14" t="str">
        <f>IF('P01'!F123&gt;"","NC",'P01'!E123)</f>
        <v>C</v>
      </c>
      <c r="E129" s="14" t="str">
        <f>IF('P02'!F123&gt;"","NC",'P02'!E123)</f>
        <v>C</v>
      </c>
      <c r="F129" s="14" t="str">
        <f>IF('P03'!F123&gt;"","NC",'P03'!E123)</f>
        <v>C</v>
      </c>
      <c r="G129" s="14" t="str">
        <f>IF('P04'!F123&gt;"","NC",'P04'!E123)</f>
        <v>C</v>
      </c>
      <c r="H129" s="14" t="str">
        <f>IF('P05'!F123&gt;"","NC",'P05'!E123)</f>
        <v>C</v>
      </c>
      <c r="I129" s="14" t="str">
        <f>IF('P06'!F123&gt;"","NC",'P06'!E123)</f>
        <v>C</v>
      </c>
      <c r="J129" s="14" t="str">
        <f>IF('P07'!F123&gt;"","NC",'P07'!E123)</f>
        <v>C</v>
      </c>
      <c r="K129" s="14" t="str">
        <f>IF('P08'!F123&gt;"","NC",'P08'!E123)</f>
        <v>C</v>
      </c>
      <c r="L129" s="14" t="str">
        <f>IF('P09'!F123&gt;"","NC",'P09'!E123)</f>
        <v>C</v>
      </c>
      <c r="M129" s="14" t="str">
        <f>IF('P10'!F123&gt;"","NC",'P10'!E123)</f>
        <v>C</v>
      </c>
      <c r="N129" s="14" t="str">
        <f>IF('P11'!F123&gt;"","NC",'P11'!E123)</f>
        <v>C</v>
      </c>
      <c r="O129" s="14" t="str">
        <f>IF('P12'!F123&gt;"","NC",'P12'!E123)</f>
        <v>C</v>
      </c>
      <c r="P129" s="14" t="str">
        <f>IF('P13'!F123&gt;"","NC",'P13'!E123)</f>
        <v>C</v>
      </c>
      <c r="Q129" s="14" t="str">
        <f>IF('P14'!F123&gt;"","NC",'P14'!E123)</f>
        <v>C</v>
      </c>
      <c r="R129" s="14" t="str">
        <f>IF('P15'!F123&gt;"","NC",'P15'!E123)</f>
        <v>C</v>
      </c>
      <c r="S129" s="14" t="str">
        <f>IF('P16'!F123&gt;"","NC",'P16'!E123)</f>
        <v>NT</v>
      </c>
      <c r="T129" s="14" t="str">
        <f>IF('P17'!F123&gt;"","NC",'P17'!E123)</f>
        <v>NT</v>
      </c>
      <c r="U129" s="14" t="str">
        <f>IF('P18'!F123&gt;"","NC",'P18'!E123)</f>
        <v>NT</v>
      </c>
      <c r="V129" s="14" t="str">
        <f>IF('P19'!F123&gt;"","NC",'P19'!E123)</f>
        <v>NT</v>
      </c>
      <c r="W129" s="207" t="str">
        <f>IF('P20'!F123&gt;"","NC",'P20'!E123)</f>
        <v>NT</v>
      </c>
      <c r="X129" s="14"/>
      <c r="Y129" s="14"/>
      <c r="Z129" s="14"/>
      <c r="AA129" s="14">
        <v>120</v>
      </c>
      <c r="AB129" s="15">
        <f>COUNTIF(BaseDeCalcul!D129:Z129,"C")</f>
        <v>15</v>
      </c>
      <c r="AC129" s="15">
        <f>COUNTIF(BaseDeCalcul!D129:Z129,"NC")</f>
        <v>0</v>
      </c>
      <c r="AD129" s="15">
        <f>COUNTIF(BaseDeCalcul!D129:Z129,"NA")</f>
        <v>0</v>
      </c>
      <c r="AE129" s="16" t="str">
        <f t="shared" si="12"/>
        <v>C</v>
      </c>
      <c r="AF129" s="15" t="str">
        <f>IF(CritereSelection!F123="x",AE129,"NT")</f>
        <v>NT</v>
      </c>
      <c r="AG129" s="15" t="str">
        <f>IF(CritereSelection!G123="x",AE129,"NT")</f>
        <v>NT</v>
      </c>
      <c r="AH129" s="15" t="str">
        <f>IF(Criteres!$H123=1,$AE129,"NT")</f>
        <v>C</v>
      </c>
      <c r="AI129" s="15" t="str">
        <f>IF(Criteres!$H123=2,$AE129,"NT")</f>
        <v>NT</v>
      </c>
      <c r="AJ129" s="15" t="str">
        <f>IF(Criteres!$H123=3,$AE129,"NT")</f>
        <v>NT</v>
      </c>
      <c r="AK129" s="15"/>
      <c r="AL129" s="15"/>
      <c r="AM129" s="15"/>
      <c r="AN129" s="15"/>
      <c r="AO129" s="14"/>
    </row>
    <row r="130" spans="1:41">
      <c r="A130" s="14" t="str">
        <f>Criteres!B124</f>
        <v>Consultation</v>
      </c>
      <c r="B130" s="14" t="str">
        <f>Criteres!C124</f>
        <v>13.3</v>
      </c>
      <c r="C130" s="14" t="str">
        <f>Criteres!D124</f>
        <v>A</v>
      </c>
      <c r="D130" s="14" t="str">
        <f>IF('P01'!F124&gt;"","NC",'P01'!E124)</f>
        <v>NA</v>
      </c>
      <c r="E130" s="14" t="str">
        <f>IF('P02'!F124&gt;"","NC",'P02'!E124)</f>
        <v>NA</v>
      </c>
      <c r="F130" s="14" t="str">
        <f>IF('P03'!F124&gt;"","NC",'P03'!E124)</f>
        <v>NA</v>
      </c>
      <c r="G130" s="14" t="str">
        <f>IF('P04'!F124&gt;"","NC",'P04'!E124)</f>
        <v>NA</v>
      </c>
      <c r="H130" s="14" t="str">
        <f>IF('P05'!F124&gt;"","NC",'P05'!E124)</f>
        <v>NA</v>
      </c>
      <c r="I130" s="14" t="str">
        <f>IF('P06'!F124&gt;"","NC",'P06'!E124)</f>
        <v>NA</v>
      </c>
      <c r="J130" s="14" t="str">
        <f>IF('P07'!F124&gt;"","NC",'P07'!E124)</f>
        <v>NA</v>
      </c>
      <c r="K130" s="14" t="str">
        <f>IF('P08'!F124&gt;"","NC",'P08'!E124)</f>
        <v>NA</v>
      </c>
      <c r="L130" s="14" t="str">
        <f>IF('P09'!F124&gt;"","NC",'P09'!E124)</f>
        <v>NA</v>
      </c>
      <c r="M130" s="14" t="str">
        <f>IF('P10'!F124&gt;"","NC",'P10'!E124)</f>
        <v>NA</v>
      </c>
      <c r="N130" s="14" t="str">
        <f>IF('P11'!F124&gt;"","NC",'P11'!E124)</f>
        <v>NA</v>
      </c>
      <c r="O130" s="14" t="str">
        <f>IF('P12'!F124&gt;"","NC",'P12'!E124)</f>
        <v>NA</v>
      </c>
      <c r="P130" s="14" t="str">
        <f>IF('P13'!F124&gt;"","NC",'P13'!E124)</f>
        <v>NA</v>
      </c>
      <c r="Q130" s="14" t="str">
        <f>IF('P14'!F124&gt;"","NC",'P14'!E124)</f>
        <v>NC</v>
      </c>
      <c r="R130" s="14" t="str">
        <f>IF('P15'!F124&gt;"","NC",'P15'!E124)</f>
        <v>NA</v>
      </c>
      <c r="S130" s="14" t="str">
        <f>IF('P16'!F124&gt;"","NC",'P16'!E124)</f>
        <v>NT</v>
      </c>
      <c r="T130" s="14" t="str">
        <f>IF('P17'!F124&gt;"","NC",'P17'!E124)</f>
        <v>NT</v>
      </c>
      <c r="U130" s="14" t="str">
        <f>IF('P18'!F124&gt;"","NC",'P18'!E124)</f>
        <v>NT</v>
      </c>
      <c r="V130" s="14" t="str">
        <f>IF('P19'!F124&gt;"","NC",'P19'!E124)</f>
        <v>NT</v>
      </c>
      <c r="W130" s="207" t="str">
        <f>IF('P20'!F124&gt;"","NC",'P20'!E124)</f>
        <v>NT</v>
      </c>
      <c r="X130" s="14"/>
      <c r="Y130" s="14"/>
      <c r="Z130" s="14"/>
      <c r="AA130" s="14">
        <v>121</v>
      </c>
      <c r="AB130" s="15">
        <f>COUNTIF(BaseDeCalcul!D130:Z130,"C")</f>
        <v>0</v>
      </c>
      <c r="AC130" s="15">
        <f>COUNTIF(BaseDeCalcul!D130:Z130,"NC")</f>
        <v>1</v>
      </c>
      <c r="AD130" s="15">
        <f>COUNTIF(BaseDeCalcul!D130:Z130,"NA")</f>
        <v>14</v>
      </c>
      <c r="AE130" s="16" t="str">
        <f t="shared" si="12"/>
        <v>NC</v>
      </c>
      <c r="AF130" s="15" t="str">
        <f>IF(CritereSelection!F124="x",AE130,"NT")</f>
        <v>NT</v>
      </c>
      <c r="AG130" s="15" t="str">
        <f>IF(CritereSelection!G124="x",AE130,"NT")</f>
        <v>NT</v>
      </c>
      <c r="AH130" s="15" t="str">
        <f>IF(Criteres!$H124=1,$AE130,"NT")</f>
        <v>NC</v>
      </c>
      <c r="AI130" s="15" t="str">
        <f>IF(Criteres!$H124=2,$AE130,"NT")</f>
        <v>NT</v>
      </c>
      <c r="AJ130" s="15" t="str">
        <f>IF(Criteres!$H124=3,$AE130,"NT")</f>
        <v>NT</v>
      </c>
      <c r="AK130" s="15"/>
      <c r="AL130" s="15"/>
      <c r="AM130" s="15"/>
      <c r="AN130" s="15"/>
      <c r="AO130" s="14"/>
    </row>
    <row r="131" spans="1:41">
      <c r="A131" s="14" t="str">
        <f>Criteres!B125</f>
        <v>Consultation</v>
      </c>
      <c r="B131" s="14" t="str">
        <f>Criteres!C125</f>
        <v>13.4</v>
      </c>
      <c r="C131" s="14" t="str">
        <f>Criteres!D125</f>
        <v>A</v>
      </c>
      <c r="D131" s="14" t="str">
        <f>IF('P01'!F125&gt;"","NC",'P01'!E125)</f>
        <v>NA</v>
      </c>
      <c r="E131" s="14" t="str">
        <f>IF('P02'!F125&gt;"","NC",'P02'!E125)</f>
        <v>NA</v>
      </c>
      <c r="F131" s="14" t="str">
        <f>IF('P03'!F125&gt;"","NC",'P03'!E125)</f>
        <v>NA</v>
      </c>
      <c r="G131" s="14" t="str">
        <f>IF('P04'!F125&gt;"","NC",'P04'!E125)</f>
        <v>NA</v>
      </c>
      <c r="H131" s="14" t="str">
        <f>IF('P05'!F125&gt;"","NC",'P05'!E125)</f>
        <v>NA</v>
      </c>
      <c r="I131" s="14" t="str">
        <f>IF('P06'!F125&gt;"","NC",'P06'!E125)</f>
        <v>NA</v>
      </c>
      <c r="J131" s="14" t="str">
        <f>IF('P07'!F125&gt;"","NC",'P07'!E125)</f>
        <v>NA</v>
      </c>
      <c r="K131" s="14" t="str">
        <f>IF('P08'!F125&gt;"","NC",'P08'!E125)</f>
        <v>NA</v>
      </c>
      <c r="L131" s="14" t="str">
        <f>IF('P09'!F125&gt;"","NC",'P09'!E125)</f>
        <v>NA</v>
      </c>
      <c r="M131" s="14" t="str">
        <f>IF('P10'!F125&gt;"","NC",'P10'!E125)</f>
        <v>NA</v>
      </c>
      <c r="N131" s="14" t="str">
        <f>IF('P11'!F125&gt;"","NC",'P11'!E125)</f>
        <v>NA</v>
      </c>
      <c r="O131" s="14" t="str">
        <f>IF('P12'!F125&gt;"","NC",'P12'!E125)</f>
        <v>NA</v>
      </c>
      <c r="P131" s="14" t="str">
        <f>IF('P13'!F125&gt;"","NC",'P13'!E125)</f>
        <v>NA</v>
      </c>
      <c r="Q131" s="14" t="str">
        <f>IF('P14'!F125&gt;"","NC",'P14'!E125)</f>
        <v>NA</v>
      </c>
      <c r="R131" s="14" t="str">
        <f>IF('P15'!F125&gt;"","NC",'P15'!E125)</f>
        <v>NA</v>
      </c>
      <c r="S131" s="14" t="str">
        <f>IF('P16'!F125&gt;"","NC",'P16'!E125)</f>
        <v>NT</v>
      </c>
      <c r="T131" s="14" t="str">
        <f>IF('P17'!F125&gt;"","NC",'P17'!E125)</f>
        <v>NT</v>
      </c>
      <c r="U131" s="14" t="str">
        <f>IF('P18'!F125&gt;"","NC",'P18'!E125)</f>
        <v>NT</v>
      </c>
      <c r="V131" s="14" t="str">
        <f>IF('P19'!F125&gt;"","NC",'P19'!E125)</f>
        <v>NT</v>
      </c>
      <c r="W131" s="204" t="str">
        <f>IF('P20'!F125&gt;"","NC",'P20'!E125)</f>
        <v>NT</v>
      </c>
      <c r="X131" s="14"/>
      <c r="Y131" s="14"/>
      <c r="Z131" s="14"/>
      <c r="AA131" s="14">
        <v>122</v>
      </c>
      <c r="AB131" s="15">
        <f>COUNTIF(BaseDeCalcul!D131:Z131,"C")</f>
        <v>0</v>
      </c>
      <c r="AC131" s="15">
        <f>COUNTIF(BaseDeCalcul!D131:Z131,"NC")</f>
        <v>0</v>
      </c>
      <c r="AD131" s="15">
        <f>COUNTIF(BaseDeCalcul!D131:Z131,"NA")</f>
        <v>15</v>
      </c>
      <c r="AE131" s="16" t="str">
        <f t="shared" si="12"/>
        <v>NA</v>
      </c>
      <c r="AF131" s="15" t="str">
        <f>IF(CritereSelection!F125="x",AE131,"NT")</f>
        <v>NT</v>
      </c>
      <c r="AG131" s="15" t="str">
        <f>IF(CritereSelection!G125="x",AE131,"NT")</f>
        <v>NT</v>
      </c>
      <c r="AH131" s="15" t="str">
        <f>IF(Criteres!$H125=1,$AE131,"NT")</f>
        <v>NA</v>
      </c>
      <c r="AI131" s="15" t="str">
        <f>IF(Criteres!$H125=2,$AE131,"NT")</f>
        <v>NT</v>
      </c>
      <c r="AJ131" s="15" t="str">
        <f>IF(Criteres!$H125=3,$AE131,"NT")</f>
        <v>NT</v>
      </c>
      <c r="AK131" s="15"/>
      <c r="AL131" s="15"/>
      <c r="AM131" s="15"/>
      <c r="AN131" s="15"/>
      <c r="AO131" s="14"/>
    </row>
    <row r="132" spans="1:41">
      <c r="A132" s="14" t="str">
        <f>Criteres!B126</f>
        <v>Consultation</v>
      </c>
      <c r="B132" s="14" t="str">
        <f>Criteres!C126</f>
        <v>13.5</v>
      </c>
      <c r="C132" s="14" t="str">
        <f>Criteres!D126</f>
        <v>A</v>
      </c>
      <c r="D132" s="14" t="str">
        <f>IF('P01'!F126&gt;"","NC",'P01'!E126)</f>
        <v>NA</v>
      </c>
      <c r="E132" s="14" t="str">
        <f>IF('P02'!F126&gt;"","NC",'P02'!E126)</f>
        <v>NA</v>
      </c>
      <c r="F132" s="14" t="str">
        <f>IF('P03'!F126&gt;"","NC",'P03'!E126)</f>
        <v>NA</v>
      </c>
      <c r="G132" s="14" t="str">
        <f>IF('P04'!F126&gt;"","NC",'P04'!E126)</f>
        <v>NA</v>
      </c>
      <c r="H132" s="14" t="str">
        <f>IF('P05'!F126&gt;"","NC",'P05'!E126)</f>
        <v>NA</v>
      </c>
      <c r="I132" s="14" t="str">
        <f>IF('P06'!F126&gt;"","NC",'P06'!E126)</f>
        <v>NA</v>
      </c>
      <c r="J132" s="14" t="str">
        <f>IF('P07'!F126&gt;"","NC",'P07'!E126)</f>
        <v>NA</v>
      </c>
      <c r="K132" s="14" t="str">
        <f>IF('P08'!F126&gt;"","NC",'P08'!E126)</f>
        <v>NA</v>
      </c>
      <c r="L132" s="14" t="str">
        <f>IF('P09'!F126&gt;"","NC",'P09'!E126)</f>
        <v>NA</v>
      </c>
      <c r="M132" s="14" t="str">
        <f>IF('P10'!F126&gt;"","NC",'P10'!E126)</f>
        <v>NA</v>
      </c>
      <c r="N132" s="14" t="str">
        <f>IF('P11'!F126&gt;"","NC",'P11'!E126)</f>
        <v>NC</v>
      </c>
      <c r="O132" s="14" t="str">
        <f>IF('P12'!F126&gt;"","NC",'P12'!E126)</f>
        <v>NA</v>
      </c>
      <c r="P132" s="14" t="str">
        <f>IF('P13'!F126&gt;"","NC",'P13'!E126)</f>
        <v>NA</v>
      </c>
      <c r="Q132" s="14" t="str">
        <f>IF('P14'!F126&gt;"","NC",'P14'!E126)</f>
        <v>NA</v>
      </c>
      <c r="R132" s="14" t="str">
        <f>IF('P15'!F126&gt;"","NC",'P15'!E126)</f>
        <v>NA</v>
      </c>
      <c r="S132" s="14" t="str">
        <f>IF('P16'!F126&gt;"","NC",'P16'!E126)</f>
        <v>NT</v>
      </c>
      <c r="T132" s="14" t="str">
        <f>IF('P17'!F126&gt;"","NC",'P17'!E126)</f>
        <v>NT</v>
      </c>
      <c r="U132" s="14" t="str">
        <f>IF('P18'!F126&gt;"","NC",'P18'!E126)</f>
        <v>NT</v>
      </c>
      <c r="V132" s="14" t="str">
        <f>IF('P19'!F126&gt;"","NC",'P19'!E126)</f>
        <v>NT</v>
      </c>
      <c r="W132" s="204" t="str">
        <f>IF('P20'!F126&gt;"","NC",'P20'!E126)</f>
        <v>NT</v>
      </c>
      <c r="X132" s="14"/>
      <c r="Y132" s="14"/>
      <c r="Z132" s="14"/>
      <c r="AA132" s="14">
        <v>123</v>
      </c>
      <c r="AB132" s="15">
        <f>COUNTIF(BaseDeCalcul!D132:Z132,"C")</f>
        <v>0</v>
      </c>
      <c r="AC132" s="15">
        <f>COUNTIF(BaseDeCalcul!D132:Z132,"NC")</f>
        <v>1</v>
      </c>
      <c r="AD132" s="15">
        <f>COUNTIF(BaseDeCalcul!D132:Z132,"NA")</f>
        <v>14</v>
      </c>
      <c r="AE132" s="16" t="str">
        <f t="shared" si="12"/>
        <v>NC</v>
      </c>
      <c r="AF132" s="15" t="str">
        <f>IF(CritereSelection!F126="x",AE132,"NT")</f>
        <v>NT</v>
      </c>
      <c r="AG132" s="15" t="str">
        <f>IF(CritereSelection!G126="x",AE132,"NT")</f>
        <v>NT</v>
      </c>
      <c r="AH132" s="15" t="str">
        <f>IF(Criteres!$H126=1,$AE132,"NT")</f>
        <v>NC</v>
      </c>
      <c r="AI132" s="15" t="str">
        <f>IF(Criteres!$H126=2,$AE132,"NT")</f>
        <v>NT</v>
      </c>
      <c r="AJ132" s="15" t="str">
        <f>IF(Criteres!$H126=3,$AE132,"NT")</f>
        <v>NT</v>
      </c>
      <c r="AK132" s="15"/>
      <c r="AL132" s="15"/>
      <c r="AM132" s="15"/>
      <c r="AN132" s="15"/>
      <c r="AO132" s="14"/>
    </row>
    <row r="133" spans="1:41">
      <c r="A133" s="14" t="str">
        <f>Criteres!B127</f>
        <v>Consultation</v>
      </c>
      <c r="B133" s="14" t="str">
        <f>Criteres!C127</f>
        <v>13.6</v>
      </c>
      <c r="C133" s="14" t="str">
        <f>Criteres!D127</f>
        <v>A</v>
      </c>
      <c r="D133" s="14" t="str">
        <f>IF('P01'!F127&gt;"","NC",'P01'!E127)</f>
        <v>NA</v>
      </c>
      <c r="E133" s="14" t="str">
        <f>IF('P02'!F127&gt;"","NC",'P02'!E127)</f>
        <v>NA</v>
      </c>
      <c r="F133" s="14" t="str">
        <f>IF('P03'!F127&gt;"","NC",'P03'!E127)</f>
        <v>NA</v>
      </c>
      <c r="G133" s="14" t="str">
        <f>IF('P04'!F127&gt;"","NC",'P04'!E127)</f>
        <v>NA</v>
      </c>
      <c r="H133" s="14" t="str">
        <f>IF('P05'!F127&gt;"","NC",'P05'!E127)</f>
        <v>NA</v>
      </c>
      <c r="I133" s="14" t="str">
        <f>IF('P06'!F127&gt;"","NC",'P06'!E127)</f>
        <v>NA</v>
      </c>
      <c r="J133" s="14" t="str">
        <f>IF('P07'!F127&gt;"","NC",'P07'!E127)</f>
        <v>NA</v>
      </c>
      <c r="K133" s="14" t="str">
        <f>IF('P08'!F127&gt;"","NC",'P08'!E127)</f>
        <v>NA</v>
      </c>
      <c r="L133" s="14" t="str">
        <f>IF('P09'!F127&gt;"","NC",'P09'!E127)</f>
        <v>NA</v>
      </c>
      <c r="M133" s="14" t="str">
        <f>IF('P10'!F127&gt;"","NC",'P10'!E127)</f>
        <v>NA</v>
      </c>
      <c r="N133" s="14" t="str">
        <f>IF('P11'!F127&gt;"","NC",'P11'!E127)</f>
        <v>NA</v>
      </c>
      <c r="O133" s="14" t="str">
        <f>IF('P12'!F127&gt;"","NC",'P12'!E127)</f>
        <v>NA</v>
      </c>
      <c r="P133" s="14" t="str">
        <f>IF('P13'!F127&gt;"","NC",'P13'!E127)</f>
        <v>NA</v>
      </c>
      <c r="Q133" s="14" t="str">
        <f>IF('P14'!F127&gt;"","NC",'P14'!E127)</f>
        <v>NA</v>
      </c>
      <c r="R133" s="14" t="str">
        <f>IF('P15'!F127&gt;"","NC",'P15'!E127)</f>
        <v>NA</v>
      </c>
      <c r="S133" s="14" t="str">
        <f>IF('P16'!F127&gt;"","NC",'P16'!E127)</f>
        <v>NT</v>
      </c>
      <c r="T133" s="14" t="str">
        <f>IF('P17'!F127&gt;"","NC",'P17'!E127)</f>
        <v>NT</v>
      </c>
      <c r="U133" s="14" t="str">
        <f>IF('P18'!F127&gt;"","NC",'P18'!E127)</f>
        <v>NT</v>
      </c>
      <c r="V133" s="14" t="str">
        <f>IF('P19'!F127&gt;"","NC",'P19'!E127)</f>
        <v>NT</v>
      </c>
      <c r="W133" s="204" t="str">
        <f>IF('P20'!F127&gt;"","NC",'P20'!E127)</f>
        <v>NT</v>
      </c>
      <c r="X133" s="14"/>
      <c r="Y133" s="14"/>
      <c r="Z133" s="14"/>
      <c r="AA133" s="14">
        <v>124</v>
      </c>
      <c r="AB133" s="15">
        <f>COUNTIF(BaseDeCalcul!D133:Z133,"C")</f>
        <v>0</v>
      </c>
      <c r="AC133" s="15">
        <f>COUNTIF(BaseDeCalcul!D133:Z133,"NC")</f>
        <v>0</v>
      </c>
      <c r="AD133" s="15">
        <f>COUNTIF(BaseDeCalcul!D133:Z133,"NA")</f>
        <v>15</v>
      </c>
      <c r="AE133" s="16" t="str">
        <f t="shared" si="12"/>
        <v>NA</v>
      </c>
      <c r="AF133" s="15" t="str">
        <f>IF(CritereSelection!F127="x",AE133,"NT")</f>
        <v>NT</v>
      </c>
      <c r="AG133" s="15" t="str">
        <f>IF(CritereSelection!G127="x",AE133,"NT")</f>
        <v>NT</v>
      </c>
      <c r="AH133" s="15" t="str">
        <f>IF(Criteres!$H127=1,$AE133,"NT")</f>
        <v>NA</v>
      </c>
      <c r="AI133" s="15" t="str">
        <f>IF(Criteres!$H127=2,$AE133,"NT")</f>
        <v>NT</v>
      </c>
      <c r="AJ133" s="15" t="str">
        <f>IF(Criteres!$H127=3,$AE133,"NT")</f>
        <v>NT</v>
      </c>
      <c r="AK133" s="15"/>
      <c r="AL133" s="15"/>
      <c r="AM133" s="15"/>
      <c r="AN133" s="15"/>
      <c r="AO133" s="14"/>
    </row>
    <row r="134" spans="1:41">
      <c r="A134" s="14" t="str">
        <f>Criteres!B128</f>
        <v>Consultation</v>
      </c>
      <c r="B134" s="14" t="str">
        <f>Criteres!C128</f>
        <v>13.7</v>
      </c>
      <c r="C134" s="14" t="str">
        <f>Criteres!D128</f>
        <v>A</v>
      </c>
      <c r="D134" s="14" t="str">
        <f>IF('P01'!F128&gt;"","NC",'P01'!E128)</f>
        <v>NA</v>
      </c>
      <c r="E134" s="14" t="str">
        <f>IF('P02'!F128&gt;"","NC",'P02'!E128)</f>
        <v>NA</v>
      </c>
      <c r="F134" s="14" t="str">
        <f>IF('P03'!F128&gt;"","NC",'P03'!E128)</f>
        <v>NA</v>
      </c>
      <c r="G134" s="14" t="str">
        <f>IF('P04'!F128&gt;"","NC",'P04'!E128)</f>
        <v>NA</v>
      </c>
      <c r="H134" s="14" t="str">
        <f>IF('P05'!F128&gt;"","NC",'P05'!E128)</f>
        <v>NA</v>
      </c>
      <c r="I134" s="14" t="str">
        <f>IF('P06'!F128&gt;"","NC",'P06'!E128)</f>
        <v>NA</v>
      </c>
      <c r="J134" s="14" t="str">
        <f>IF('P07'!F128&gt;"","NC",'P07'!E128)</f>
        <v>NA</v>
      </c>
      <c r="K134" s="14" t="str">
        <f>IF('P08'!F128&gt;"","NC",'P08'!E128)</f>
        <v>NA</v>
      </c>
      <c r="L134" s="14" t="str">
        <f>IF('P09'!F128&gt;"","NC",'P09'!E128)</f>
        <v>NA</v>
      </c>
      <c r="M134" s="14" t="str">
        <f>IF('P10'!F128&gt;"","NC",'P10'!E128)</f>
        <v>NA</v>
      </c>
      <c r="N134" s="14" t="str">
        <f>IF('P11'!F128&gt;"","NC",'P11'!E128)</f>
        <v>NA</v>
      </c>
      <c r="O134" s="14" t="str">
        <f>IF('P12'!F128&gt;"","NC",'P12'!E128)</f>
        <v>NA</v>
      </c>
      <c r="P134" s="14" t="str">
        <f>IF('P13'!F128&gt;"","NC",'P13'!E128)</f>
        <v>NA</v>
      </c>
      <c r="Q134" s="14" t="str">
        <f>IF('P14'!F128&gt;"","NC",'P14'!E128)</f>
        <v>NA</v>
      </c>
      <c r="R134" s="14" t="str">
        <f>IF('P15'!F128&gt;"","NC",'P15'!E128)</f>
        <v>NA</v>
      </c>
      <c r="S134" s="14" t="str">
        <f>IF('P16'!F128&gt;"","NC",'P16'!E128)</f>
        <v>NT</v>
      </c>
      <c r="T134" s="14" t="str">
        <f>IF('P17'!F128&gt;"","NC",'P17'!E128)</f>
        <v>NT</v>
      </c>
      <c r="U134" s="14" t="str">
        <f>IF('P18'!F128&gt;"","NC",'P18'!E128)</f>
        <v>NT</v>
      </c>
      <c r="V134" s="14" t="str">
        <f>IF('P19'!F128&gt;"","NC",'P19'!E128)</f>
        <v>NT</v>
      </c>
      <c r="W134" s="204" t="str">
        <f>IF('P20'!F128&gt;"","NC",'P20'!E128)</f>
        <v>NT</v>
      </c>
      <c r="X134" s="14"/>
      <c r="Y134" s="14"/>
      <c r="Z134" s="14"/>
      <c r="AA134" s="14">
        <v>125</v>
      </c>
      <c r="AB134" s="15">
        <f>COUNTIF(BaseDeCalcul!D134:Z134,"C")</f>
        <v>0</v>
      </c>
      <c r="AC134" s="15">
        <f>COUNTIF(BaseDeCalcul!D134:Z134,"NC")</f>
        <v>0</v>
      </c>
      <c r="AD134" s="15">
        <f>COUNTIF(BaseDeCalcul!D134:Z134,"NA")</f>
        <v>15</v>
      </c>
      <c r="AE134" s="16" t="str">
        <f t="shared" si="12"/>
        <v>NA</v>
      </c>
      <c r="AF134" s="15" t="str">
        <f>IF(CritereSelection!F128="x",AE134,"NT")</f>
        <v>NT</v>
      </c>
      <c r="AG134" s="15" t="str">
        <f>IF(CritereSelection!G128="x",AE134,"NT")</f>
        <v>NT</v>
      </c>
      <c r="AH134" s="15" t="str">
        <f>IF(Criteres!$H128=1,$AE134,"NT")</f>
        <v>NA</v>
      </c>
      <c r="AI134" s="15" t="str">
        <f>IF(Criteres!$H128=2,$AE134,"NT")</f>
        <v>NT</v>
      </c>
      <c r="AJ134" s="15" t="str">
        <f>IF(Criteres!$H128=3,$AE134,"NT")</f>
        <v>NT</v>
      </c>
      <c r="AK134" s="15"/>
      <c r="AL134" s="15"/>
      <c r="AM134" s="15"/>
      <c r="AN134" s="15"/>
      <c r="AO134" s="14"/>
    </row>
    <row r="135" spans="1:41">
      <c r="A135" s="14" t="str">
        <f>Criteres!B129</f>
        <v>Consultation</v>
      </c>
      <c r="B135" s="14" t="str">
        <f>Criteres!C129</f>
        <v>13.8</v>
      </c>
      <c r="C135" s="14" t="str">
        <f>Criteres!D129</f>
        <v>A</v>
      </c>
      <c r="D135" s="14" t="str">
        <f>IF('P01'!F129&gt;"","NC",'P01'!E129)</f>
        <v>NA</v>
      </c>
      <c r="E135" s="14" t="str">
        <f>IF('P02'!F129&gt;"","NC",'P02'!E129)</f>
        <v>NA</v>
      </c>
      <c r="F135" s="14" t="str">
        <f>IF('P03'!F129&gt;"","NC",'P03'!E129)</f>
        <v>NA</v>
      </c>
      <c r="G135" s="14" t="str">
        <f>IF('P04'!F129&gt;"","NC",'P04'!E129)</f>
        <v>NA</v>
      </c>
      <c r="H135" s="14" t="str">
        <f>IF('P05'!F129&gt;"","NC",'P05'!E129)</f>
        <v>NA</v>
      </c>
      <c r="I135" s="14" t="str">
        <f>IF('P06'!F129&gt;"","NC",'P06'!E129)</f>
        <v>NA</v>
      </c>
      <c r="J135" s="14" t="str">
        <f>IF('P07'!F129&gt;"","NC",'P07'!E129)</f>
        <v>NA</v>
      </c>
      <c r="K135" s="14" t="str">
        <f>IF('P08'!F129&gt;"","NC",'P08'!E129)</f>
        <v>NA</v>
      </c>
      <c r="L135" s="14" t="str">
        <f>IF('P09'!F129&gt;"","NC",'P09'!E129)</f>
        <v>NA</v>
      </c>
      <c r="M135" s="14" t="str">
        <f>IF('P10'!F129&gt;"","NC",'P10'!E129)</f>
        <v>NA</v>
      </c>
      <c r="N135" s="14" t="str">
        <f>IF('P11'!F129&gt;"","NC",'P11'!E129)</f>
        <v>NA</v>
      </c>
      <c r="O135" s="14" t="str">
        <f>IF('P12'!F129&gt;"","NC",'P12'!E129)</f>
        <v>NA</v>
      </c>
      <c r="P135" s="14" t="str">
        <f>IF('P13'!F129&gt;"","NC",'P13'!E129)</f>
        <v>NA</v>
      </c>
      <c r="Q135" s="14" t="str">
        <f>IF('P14'!F129&gt;"","NC",'P14'!E129)</f>
        <v>NA</v>
      </c>
      <c r="R135" s="14" t="str">
        <f>IF('P15'!F129&gt;"","NC",'P15'!E129)</f>
        <v>NA</v>
      </c>
      <c r="S135" s="14" t="str">
        <f>IF('P16'!F129&gt;"","NC",'P16'!E129)</f>
        <v>NT</v>
      </c>
      <c r="T135" s="14" t="str">
        <f>IF('P17'!F129&gt;"","NC",'P17'!E129)</f>
        <v>NT</v>
      </c>
      <c r="U135" s="14" t="str">
        <f>IF('P18'!F129&gt;"","NC",'P18'!E129)</f>
        <v>NT</v>
      </c>
      <c r="V135" s="14" t="str">
        <f>IF('P19'!F129&gt;"","NC",'P19'!E129)</f>
        <v>NT</v>
      </c>
      <c r="W135" s="204" t="str">
        <f>IF('P20'!F129&gt;"","NC",'P20'!E129)</f>
        <v>NT</v>
      </c>
      <c r="X135" s="14"/>
      <c r="Y135" s="14"/>
      <c r="Z135" s="14"/>
      <c r="AA135" s="14">
        <v>126</v>
      </c>
      <c r="AB135" s="15">
        <f>COUNTIF(BaseDeCalcul!D135:Z135,"C")</f>
        <v>0</v>
      </c>
      <c r="AC135" s="15">
        <f>COUNTIF(BaseDeCalcul!D135:Z135,"NC")</f>
        <v>0</v>
      </c>
      <c r="AD135" s="15">
        <f>COUNTIF(BaseDeCalcul!D135:Z135,"NA")</f>
        <v>15</v>
      </c>
      <c r="AE135" s="16" t="str">
        <f t="shared" si="12"/>
        <v>NA</v>
      </c>
      <c r="AF135" s="15" t="str">
        <f>IF(CritereSelection!F129="x",AE135,"NT")</f>
        <v>NT</v>
      </c>
      <c r="AG135" s="15" t="str">
        <f>IF(CritereSelection!G129="x",AE135,"NT")</f>
        <v>NT</v>
      </c>
      <c r="AH135" s="15" t="str">
        <f>IF(Criteres!$H129=1,$AE135,"NT")</f>
        <v>NA</v>
      </c>
      <c r="AI135" s="15" t="str">
        <f>IF(Criteres!$H129=2,$AE135,"NT")</f>
        <v>NT</v>
      </c>
      <c r="AJ135" s="15" t="str">
        <f>IF(Criteres!$H129=3,$AE135,"NT")</f>
        <v>NT</v>
      </c>
      <c r="AK135" s="15"/>
      <c r="AL135" s="15"/>
      <c r="AM135" s="15"/>
      <c r="AN135" s="15"/>
      <c r="AO135" s="14"/>
    </row>
    <row r="136" spans="1:41">
      <c r="A136" s="14" t="str">
        <f>Criteres!B130</f>
        <v>Consultation</v>
      </c>
      <c r="B136" s="14" t="str">
        <f>Criteres!C130</f>
        <v>13.9</v>
      </c>
      <c r="C136" s="14" t="str">
        <f>Criteres!D130</f>
        <v>AA</v>
      </c>
      <c r="D136" s="14" t="str">
        <f>IF('P01'!F130&gt;"","NC",'P01'!E130)</f>
        <v>C</v>
      </c>
      <c r="E136" s="14" t="str">
        <f>IF('P02'!F130&gt;"","NC",'P02'!E130)</f>
        <v>C</v>
      </c>
      <c r="F136" s="14" t="str">
        <f>IF('P03'!F130&gt;"","NC",'P03'!E130)</f>
        <v>C</v>
      </c>
      <c r="G136" s="14" t="str">
        <f>IF('P04'!F130&gt;"","NC",'P04'!E130)</f>
        <v>C</v>
      </c>
      <c r="H136" s="14" t="str">
        <f>IF('P05'!F130&gt;"","NC",'P05'!E130)</f>
        <v>C</v>
      </c>
      <c r="I136" s="14" t="str">
        <f>IF('P06'!F130&gt;"","NC",'P06'!E130)</f>
        <v>C</v>
      </c>
      <c r="J136" s="14" t="str">
        <f>IF('P07'!F130&gt;"","NC",'P07'!E130)</f>
        <v>C</v>
      </c>
      <c r="K136" s="14" t="str">
        <f>IF('P08'!F130&gt;"","NC",'P08'!E130)</f>
        <v>C</v>
      </c>
      <c r="L136" s="14" t="str">
        <f>IF('P09'!F130&gt;"","NC",'P09'!E130)</f>
        <v>C</v>
      </c>
      <c r="M136" s="14" t="str">
        <f>IF('P10'!F130&gt;"","NC",'P10'!E130)</f>
        <v>C</v>
      </c>
      <c r="N136" s="14" t="str">
        <f>IF('P11'!F130&gt;"","NC",'P11'!E130)</f>
        <v>C</v>
      </c>
      <c r="O136" s="14" t="str">
        <f>IF('P12'!F130&gt;"","NC",'P12'!E130)</f>
        <v>C</v>
      </c>
      <c r="P136" s="14" t="str">
        <f>IF('P13'!F130&gt;"","NC",'P13'!E130)</f>
        <v>C</v>
      </c>
      <c r="Q136" s="14" t="str">
        <f>IF('P14'!F130&gt;"","NC",'P14'!E130)</f>
        <v>C</v>
      </c>
      <c r="R136" s="14" t="str">
        <f>IF('P15'!F130&gt;"","NC",'P15'!E130)</f>
        <v>C</v>
      </c>
      <c r="S136" s="14" t="str">
        <f>IF('P16'!F130&gt;"","NC",'P16'!E130)</f>
        <v>NT</v>
      </c>
      <c r="T136" s="14" t="str">
        <f>IF('P17'!F130&gt;"","NC",'P17'!E130)</f>
        <v>NT</v>
      </c>
      <c r="U136" s="14" t="str">
        <f>IF('P18'!F130&gt;"","NC",'P18'!E130)</f>
        <v>NT</v>
      </c>
      <c r="V136" s="14" t="str">
        <f>IF('P19'!F130&gt;"","NC",'P19'!E130)</f>
        <v>NT</v>
      </c>
      <c r="W136" s="207" t="str">
        <f>IF('P20'!F130&gt;"","NC",'P20'!E130)</f>
        <v>NT</v>
      </c>
      <c r="X136" s="14"/>
      <c r="Y136" s="14"/>
      <c r="Z136" s="14"/>
      <c r="AA136" s="14">
        <v>127</v>
      </c>
      <c r="AB136" s="15">
        <f>COUNTIF(BaseDeCalcul!D136:Z136,"C")</f>
        <v>15</v>
      </c>
      <c r="AC136" s="15">
        <f>COUNTIF(BaseDeCalcul!D136:Z136,"NC")</f>
        <v>0</v>
      </c>
      <c r="AD136" s="15">
        <f>COUNTIF(BaseDeCalcul!D136:Z136,"NA")</f>
        <v>0</v>
      </c>
      <c r="AE136" s="16" t="str">
        <f t="shared" si="12"/>
        <v>C</v>
      </c>
      <c r="AF136" s="15" t="str">
        <f>IF(CritereSelection!F130="x",AE136,"NT")</f>
        <v>NT</v>
      </c>
      <c r="AG136" s="15" t="str">
        <f>IF(CritereSelection!G130="x",AE136,"NT")</f>
        <v>NT</v>
      </c>
      <c r="AH136" s="15" t="str">
        <f>IF(Criteres!$H130=1,$AE136,"NT")</f>
        <v>C</v>
      </c>
      <c r="AI136" s="15" t="str">
        <f>IF(Criteres!$H130=2,$AE136,"NT")</f>
        <v>NT</v>
      </c>
      <c r="AJ136" s="15" t="str">
        <f>IF(Criteres!$H130=3,$AE136,"NT")</f>
        <v>NT</v>
      </c>
      <c r="AK136" s="15"/>
      <c r="AL136" s="15"/>
      <c r="AM136" s="15"/>
      <c r="AN136" s="15"/>
      <c r="AO136" s="14"/>
    </row>
    <row r="137" spans="1:41">
      <c r="A137" s="14" t="str">
        <f>Criteres!B131</f>
        <v>Consultation</v>
      </c>
      <c r="B137" s="14" t="str">
        <f>Criteres!C131</f>
        <v>13.10</v>
      </c>
      <c r="C137" s="14" t="str">
        <f>Criteres!D131</f>
        <v>A</v>
      </c>
      <c r="D137" s="14" t="str">
        <f>IF('P01'!F131&gt;"","NC",'P01'!E131)</f>
        <v>NA</v>
      </c>
      <c r="E137" s="14" t="str">
        <f>IF('P02'!F131&gt;"","NC",'P02'!E131)</f>
        <v>NA</v>
      </c>
      <c r="F137" s="14" t="str">
        <f>IF('P03'!F131&gt;"","NC",'P03'!E131)</f>
        <v>NA</v>
      </c>
      <c r="G137" s="14" t="str">
        <f>IF('P04'!F131&gt;"","NC",'P04'!E131)</f>
        <v>NA</v>
      </c>
      <c r="H137" s="14" t="str">
        <f>IF('P05'!F131&gt;"","NC",'P05'!E131)</f>
        <v>NA</v>
      </c>
      <c r="I137" s="14" t="str">
        <f>IF('P06'!F131&gt;"","NC",'P06'!E131)</f>
        <v>NA</v>
      </c>
      <c r="J137" s="14" t="str">
        <f>IF('P07'!F131&gt;"","NC",'P07'!E131)</f>
        <v>NA</v>
      </c>
      <c r="K137" s="14" t="str">
        <f>IF('P08'!F131&gt;"","NC",'P08'!E131)</f>
        <v>NA</v>
      </c>
      <c r="L137" s="14" t="str">
        <f>IF('P09'!F131&gt;"","NC",'P09'!E131)</f>
        <v>NA</v>
      </c>
      <c r="M137" s="14" t="str">
        <f>IF('P10'!F131&gt;"","NC",'P10'!E131)</f>
        <v>NA</v>
      </c>
      <c r="N137" s="14" t="str">
        <f>IF('P11'!F131&gt;"","NC",'P11'!E131)</f>
        <v>NA</v>
      </c>
      <c r="O137" s="14" t="str">
        <f>IF('P12'!F131&gt;"","NC",'P12'!E131)</f>
        <v>NA</v>
      </c>
      <c r="P137" s="14" t="str">
        <f>IF('P13'!F131&gt;"","NC",'P13'!E131)</f>
        <v>NA</v>
      </c>
      <c r="Q137" s="14" t="str">
        <f>IF('P14'!F131&gt;"","NC",'P14'!E131)</f>
        <v>NA</v>
      </c>
      <c r="R137" s="14" t="str">
        <f>IF('P15'!F131&gt;"","NC",'P15'!E131)</f>
        <v>NA</v>
      </c>
      <c r="S137" s="14" t="str">
        <f>IF('P16'!F131&gt;"","NC",'P16'!E131)</f>
        <v>NT</v>
      </c>
      <c r="T137" s="14" t="str">
        <f>IF('P17'!F131&gt;"","NC",'P17'!E131)</f>
        <v>NT</v>
      </c>
      <c r="U137" s="14" t="str">
        <f>IF('P18'!F131&gt;"","NC",'P18'!E131)</f>
        <v>NT</v>
      </c>
      <c r="V137" s="14" t="str">
        <f>IF('P19'!F131&gt;"","NC",'P19'!E131)</f>
        <v>NT</v>
      </c>
      <c r="W137" s="204" t="str">
        <f>IF('P20'!F131&gt;"","NC",'P20'!E131)</f>
        <v>NT</v>
      </c>
      <c r="X137" s="14"/>
      <c r="Y137" s="14"/>
      <c r="Z137" s="14"/>
      <c r="AA137" s="14">
        <v>128</v>
      </c>
      <c r="AB137" s="15">
        <f>COUNTIF(BaseDeCalcul!D137:Z137,"C")</f>
        <v>0</v>
      </c>
      <c r="AC137" s="15">
        <f>COUNTIF(BaseDeCalcul!D137:Z137,"NC")</f>
        <v>0</v>
      </c>
      <c r="AD137" s="15">
        <f>COUNTIF(BaseDeCalcul!D137:Z137,"NA")</f>
        <v>15</v>
      </c>
      <c r="AE137" s="16" t="str">
        <f t="shared" si="12"/>
        <v>NA</v>
      </c>
      <c r="AF137" s="15" t="str">
        <f>IF(CritereSelection!F131="x",AE137,"NT")</f>
        <v>NT</v>
      </c>
      <c r="AG137" s="15" t="str">
        <f>IF(CritereSelection!G131="x",AE137,"NT")</f>
        <v>NT</v>
      </c>
      <c r="AH137" s="15" t="str">
        <f>IF(Criteres!$H131=1,$AE137,"NT")</f>
        <v>NA</v>
      </c>
      <c r="AI137" s="15" t="str">
        <f>IF(Criteres!$H131=2,$AE137,"NT")</f>
        <v>NT</v>
      </c>
      <c r="AJ137" s="15" t="str">
        <f>IF(Criteres!$H131=3,$AE137,"NT")</f>
        <v>NT</v>
      </c>
      <c r="AK137" s="15"/>
      <c r="AL137" s="15"/>
      <c r="AM137" s="15"/>
      <c r="AN137" s="15"/>
      <c r="AO137" s="14"/>
    </row>
    <row r="138" spans="1:41">
      <c r="A138" s="14" t="str">
        <f>Criteres!B132</f>
        <v>Consultation</v>
      </c>
      <c r="B138" s="14" t="str">
        <f>Criteres!C132</f>
        <v>13.11</v>
      </c>
      <c r="C138" s="14" t="str">
        <f>Criteres!D132</f>
        <v>A</v>
      </c>
      <c r="D138" s="14" t="str">
        <f>IF('P01'!F132&gt;"","NC",'P01'!E132)</f>
        <v>C</v>
      </c>
      <c r="E138" s="14" t="str">
        <f>IF('P02'!F132&gt;"","NC",'P02'!E132)</f>
        <v>C</v>
      </c>
      <c r="F138" s="14" t="str">
        <f>IF('P03'!F132&gt;"","NC",'P03'!E132)</f>
        <v>C</v>
      </c>
      <c r="G138" s="14" t="str">
        <f>IF('P04'!F132&gt;"","NC",'P04'!E132)</f>
        <v>C</v>
      </c>
      <c r="H138" s="14" t="str">
        <f>IF('P05'!F132&gt;"","NC",'P05'!E132)</f>
        <v>C</v>
      </c>
      <c r="I138" s="14" t="str">
        <f>IF('P06'!F132&gt;"","NC",'P06'!E132)</f>
        <v>C</v>
      </c>
      <c r="J138" s="14" t="str">
        <f>IF('P07'!F132&gt;"","NC",'P07'!E132)</f>
        <v>C</v>
      </c>
      <c r="K138" s="14" t="str">
        <f>IF('P08'!F132&gt;"","NC",'P08'!E132)</f>
        <v>C</v>
      </c>
      <c r="L138" s="14" t="str">
        <f>IF('P09'!F132&gt;"","NC",'P09'!E132)</f>
        <v>C</v>
      </c>
      <c r="M138" s="14" t="str">
        <f>IF('P10'!F132&gt;"","NC",'P10'!E132)</f>
        <v>C</v>
      </c>
      <c r="N138" s="14" t="str">
        <f>IF('P11'!F132&gt;"","NC",'P11'!E132)</f>
        <v>C</v>
      </c>
      <c r="O138" s="14" t="str">
        <f>IF('P12'!F132&gt;"","NC",'P12'!E132)</f>
        <v>C</v>
      </c>
      <c r="P138" s="14" t="str">
        <f>IF('P13'!F132&gt;"","NC",'P13'!E132)</f>
        <v>C</v>
      </c>
      <c r="Q138" s="14" t="str">
        <f>IF('P14'!F132&gt;"","NC",'P14'!E132)</f>
        <v>C</v>
      </c>
      <c r="R138" s="14" t="str">
        <f>IF('P15'!F132&gt;"","NC",'P15'!E132)</f>
        <v>C</v>
      </c>
      <c r="S138" s="14" t="str">
        <f>IF('P16'!F132&gt;"","NC",'P16'!E132)</f>
        <v>NT</v>
      </c>
      <c r="T138" s="14" t="str">
        <f>IF('P17'!F132&gt;"","NC",'P17'!E132)</f>
        <v>NT</v>
      </c>
      <c r="U138" s="14" t="str">
        <f>IF('P18'!F132&gt;"","NC",'P18'!E132)</f>
        <v>NT</v>
      </c>
      <c r="V138" s="14" t="str">
        <f>IF('P19'!F132&gt;"","NC",'P19'!E132)</f>
        <v>NT</v>
      </c>
      <c r="W138" s="207" t="str">
        <f>IF('P20'!F132&gt;"","NC",'P20'!E132)</f>
        <v>NT</v>
      </c>
      <c r="X138" s="14"/>
      <c r="Y138" s="14"/>
      <c r="Z138" s="14"/>
      <c r="AA138" s="14">
        <v>129</v>
      </c>
      <c r="AB138" s="15">
        <f>COUNTIF(BaseDeCalcul!D138:Z138,"C")</f>
        <v>15</v>
      </c>
      <c r="AC138" s="15">
        <f>COUNTIF(BaseDeCalcul!D138:Z138,"NC")</f>
        <v>0</v>
      </c>
      <c r="AD138" s="15">
        <f>COUNTIF(BaseDeCalcul!D138:Z138,"NA")</f>
        <v>0</v>
      </c>
      <c r="AE138" s="16" t="str">
        <f t="shared" si="12"/>
        <v>C</v>
      </c>
      <c r="AF138" s="15" t="str">
        <f>IF(CritereSelection!F132="x",AE138,"NT")</f>
        <v>NT</v>
      </c>
      <c r="AG138" s="15" t="str">
        <f>IF(CritereSelection!G132="x",AE138,"NT")</f>
        <v>NT</v>
      </c>
      <c r="AH138" s="15" t="str">
        <f>IF(Criteres!$H132=1,$AE138,"NT")</f>
        <v>C</v>
      </c>
      <c r="AI138" s="15" t="str">
        <f>IF(Criteres!$H132=2,$AE138,"NT")</f>
        <v>NT</v>
      </c>
      <c r="AJ138" s="15" t="str">
        <f>IF(Criteres!$H132=3,$AE138,"NT")</f>
        <v>NT</v>
      </c>
      <c r="AK138" s="15"/>
      <c r="AL138" s="15"/>
      <c r="AM138" s="15"/>
      <c r="AN138" s="15"/>
      <c r="AO138" s="14"/>
    </row>
    <row r="139" spans="1:41">
      <c r="A139" s="14" t="str">
        <f>Criteres!B133</f>
        <v>Consultation</v>
      </c>
      <c r="B139" s="14" t="str">
        <f>Criteres!C133</f>
        <v>13.12</v>
      </c>
      <c r="C139" s="14" t="str">
        <f>Criteres!D133</f>
        <v>A</v>
      </c>
      <c r="D139" s="14" t="str">
        <f>IF('P01'!F133&gt;"","NC",'P01'!E133)</f>
        <v>NA</v>
      </c>
      <c r="E139" s="14" t="str">
        <f>IF('P02'!F133&gt;"","NC",'P02'!E133)</f>
        <v>NA</v>
      </c>
      <c r="F139" s="14" t="str">
        <f>IF('P03'!F133&gt;"","NC",'P03'!E133)</f>
        <v>NA</v>
      </c>
      <c r="G139" s="14" t="str">
        <f>IF('P04'!F133&gt;"","NC",'P04'!E133)</f>
        <v>NA</v>
      </c>
      <c r="H139" s="14" t="str">
        <f>IF('P05'!F133&gt;"","NC",'P05'!E133)</f>
        <v>NA</v>
      </c>
      <c r="I139" s="14" t="str">
        <f>IF('P06'!F133&gt;"","NC",'P06'!E133)</f>
        <v>NA</v>
      </c>
      <c r="J139" s="14" t="str">
        <f>IF('P07'!F133&gt;"","NC",'P07'!E133)</f>
        <v>NA</v>
      </c>
      <c r="K139" s="14" t="str">
        <f>IF('P08'!F133&gt;"","NC",'P08'!E133)</f>
        <v>NA</v>
      </c>
      <c r="L139" s="14" t="str">
        <f>IF('P09'!F133&gt;"","NC",'P09'!E133)</f>
        <v>NA</v>
      </c>
      <c r="M139" s="14" t="str">
        <f>IF('P10'!F133&gt;"","NC",'P10'!E133)</f>
        <v>NA</v>
      </c>
      <c r="N139" s="14" t="str">
        <f>IF('P11'!F133&gt;"","NC",'P11'!E133)</f>
        <v>NA</v>
      </c>
      <c r="O139" s="14" t="str">
        <f>IF('P12'!F133&gt;"","NC",'P12'!E133)</f>
        <v>NA</v>
      </c>
      <c r="P139" s="14" t="str">
        <f>IF('P13'!F133&gt;"","NC",'P13'!E133)</f>
        <v>NA</v>
      </c>
      <c r="Q139" s="14" t="str">
        <f>IF('P14'!F133&gt;"","NC",'P14'!E133)</f>
        <v>NA</v>
      </c>
      <c r="R139" s="14" t="str">
        <f>IF('P15'!F133&gt;"","NC",'P15'!E133)</f>
        <v>NA</v>
      </c>
      <c r="S139" s="14" t="str">
        <f>IF('P16'!F133&gt;"","NC",'P16'!E133)</f>
        <v>NT</v>
      </c>
      <c r="T139" s="14" t="str">
        <f>IF('P17'!F133&gt;"","NC",'P17'!E133)</f>
        <v>NT</v>
      </c>
      <c r="U139" s="14" t="str">
        <f>IF('P18'!F133&gt;"","NC",'P18'!E133)</f>
        <v>NT</v>
      </c>
      <c r="V139" s="14" t="str">
        <f>IF('P19'!F133&gt;"","NC",'P19'!E133)</f>
        <v>NT</v>
      </c>
      <c r="W139" s="204" t="str">
        <f>IF('P20'!F133&gt;"","NC",'P20'!E133)</f>
        <v>NT</v>
      </c>
      <c r="X139" s="14"/>
      <c r="Y139" s="14"/>
      <c r="Z139" s="14"/>
      <c r="AA139" s="14">
        <v>130</v>
      </c>
      <c r="AB139" s="15">
        <f>COUNTIF(BaseDeCalcul!D139:Z139,"C")</f>
        <v>0</v>
      </c>
      <c r="AC139" s="15">
        <f>COUNTIF(BaseDeCalcul!D139:Z139,"NC")</f>
        <v>0</v>
      </c>
      <c r="AD139" s="15">
        <f>COUNTIF(BaseDeCalcul!D139:Z139,"NA")</f>
        <v>15</v>
      </c>
      <c r="AE139" s="16" t="str">
        <f t="shared" si="12"/>
        <v>NA</v>
      </c>
      <c r="AF139" s="15" t="str">
        <f>IF(CritereSelection!F133="x",AE139,"NT")</f>
        <v>NT</v>
      </c>
      <c r="AG139" s="15" t="str">
        <f>IF(CritereSelection!G133="x",AE139,"NT")</f>
        <v>NT</v>
      </c>
      <c r="AH139" s="15" t="str">
        <f>IF(Criteres!$H133=1,$AE139,"NT")</f>
        <v>NA</v>
      </c>
      <c r="AI139" s="15" t="str">
        <f>IF(Criteres!$H133=2,$AE139,"NT")</f>
        <v>NT</v>
      </c>
      <c r="AJ139" s="15" t="str">
        <f>IF(Criteres!$H133=3,$AE139,"NT")</f>
        <v>NT</v>
      </c>
      <c r="AK139" s="15"/>
      <c r="AL139" s="15"/>
      <c r="AM139" s="15"/>
      <c r="AN139" s="15"/>
      <c r="AO139" s="14"/>
    </row>
    <row r="140" spans="1:41">
      <c r="A140" s="14" t="str">
        <f>Criteres!B134</f>
        <v>Consultation</v>
      </c>
      <c r="B140" s="14" t="str">
        <f>Criteres!C134</f>
        <v>13.13</v>
      </c>
      <c r="C140" s="14" t="str">
        <f>Criteres!D134</f>
        <v>AAA</v>
      </c>
      <c r="D140" s="14" t="str">
        <f>IF('P01'!F134&gt;"","NC",'P01'!E134)</f>
        <v>NT</v>
      </c>
      <c r="E140" s="14" t="str">
        <f>IF('P02'!F134&gt;"","NC",'P02'!E134)</f>
        <v>NT</v>
      </c>
      <c r="F140" s="14" t="str">
        <f>IF('P03'!F134&gt;"","NC",'P03'!E134)</f>
        <v>NT</v>
      </c>
      <c r="G140" s="14" t="str">
        <f>IF('P04'!F134&gt;"","NC",'P04'!E134)</f>
        <v>NT</v>
      </c>
      <c r="H140" s="14" t="str">
        <f>IF('P05'!F134&gt;"","NC",'P05'!E134)</f>
        <v>NT</v>
      </c>
      <c r="I140" s="14" t="str">
        <f>IF('P06'!F134&gt;"","NC",'P06'!E134)</f>
        <v>NT</v>
      </c>
      <c r="J140" s="14" t="str">
        <f>IF('P07'!F134&gt;"","NC",'P07'!E134)</f>
        <v>NT</v>
      </c>
      <c r="K140" s="14" t="str">
        <f>IF('P08'!F134&gt;"","NC",'P08'!E134)</f>
        <v>NT</v>
      </c>
      <c r="L140" s="14" t="str">
        <f>IF('P09'!F134&gt;"","NC",'P09'!E134)</f>
        <v>NT</v>
      </c>
      <c r="M140" s="14" t="str">
        <f>IF('P10'!F134&gt;"","NC",'P10'!E134)</f>
        <v>NT</v>
      </c>
      <c r="N140" s="14" t="str">
        <f>IF('P11'!F134&gt;"","NC",'P11'!E134)</f>
        <v>NT</v>
      </c>
      <c r="O140" s="14" t="str">
        <f>IF('P12'!F134&gt;"","NC",'P12'!E134)</f>
        <v>NT</v>
      </c>
      <c r="P140" s="14" t="str">
        <f>IF('P13'!F134&gt;"","NC",'P13'!E134)</f>
        <v>NT</v>
      </c>
      <c r="Q140" s="14" t="str">
        <f>IF('P14'!F134&gt;"","NC",'P14'!E134)</f>
        <v>NT</v>
      </c>
      <c r="R140" s="14" t="str">
        <f>IF('P15'!F134&gt;"","NC",'P15'!E134)</f>
        <v>NT</v>
      </c>
      <c r="S140" s="14" t="str">
        <f>IF('P16'!F134&gt;"","NC",'P16'!E134)</f>
        <v>NT</v>
      </c>
      <c r="T140" s="14" t="str">
        <f>IF('P17'!F134&gt;"","NC",'P17'!E134)</f>
        <v>NT</v>
      </c>
      <c r="U140" s="14" t="str">
        <f>IF('P18'!F134&gt;"","NC",'P18'!E134)</f>
        <v>NT</v>
      </c>
      <c r="V140" s="14" t="str">
        <f>IF('P19'!F134&gt;"","NC",'P19'!E134)</f>
        <v>NT</v>
      </c>
      <c r="W140" s="206" t="str">
        <f>IF('P20'!F134&gt;"","NC",'P20'!E134)</f>
        <v>NT</v>
      </c>
      <c r="X140" s="14"/>
      <c r="Y140" s="14"/>
      <c r="Z140" s="14"/>
      <c r="AA140" s="14">
        <v>131</v>
      </c>
      <c r="AB140" s="15">
        <f>COUNTIF(BaseDeCalcul!D140:Z140,"C")</f>
        <v>0</v>
      </c>
      <c r="AC140" s="15">
        <f>COUNTIF(BaseDeCalcul!D140:Z140,"NC")</f>
        <v>0</v>
      </c>
      <c r="AD140" s="15">
        <f>COUNTIF(BaseDeCalcul!D140:Z140,"NA")</f>
        <v>0</v>
      </c>
      <c r="AE140" s="16" t="str">
        <f t="shared" si="12"/>
        <v>NT</v>
      </c>
      <c r="AF140" s="15" t="str">
        <f>IF(CritereSelection!F134="x",AE140,"NT")</f>
        <v>NT</v>
      </c>
      <c r="AG140" s="15" t="str">
        <f>IF(CritereSelection!G134="x",AE140,"NT")</f>
        <v>NT</v>
      </c>
      <c r="AH140" s="15" t="str">
        <f>IF(Criteres!$H134=1,$AE140,"NT")</f>
        <v>NT</v>
      </c>
      <c r="AI140" s="15" t="str">
        <f>IF(Criteres!$H134=2,$AE140,"NT")</f>
        <v>NT</v>
      </c>
      <c r="AJ140" s="15" t="str">
        <f>IF(Criteres!$H134=3,$AE140,"NT")</f>
        <v>NT</v>
      </c>
      <c r="AK140" s="15"/>
      <c r="AL140" s="15"/>
      <c r="AM140" s="15"/>
      <c r="AN140" s="15"/>
      <c r="AO140" s="14"/>
    </row>
    <row r="141" spans="1:41">
      <c r="A141" s="14" t="str">
        <f>Criteres!B135</f>
        <v>Consultation</v>
      </c>
      <c r="B141" s="14" t="str">
        <f>Criteres!C135</f>
        <v>13.14</v>
      </c>
      <c r="C141" s="14" t="str">
        <f>Criteres!D135</f>
        <v>AAA</v>
      </c>
      <c r="D141" s="14" t="str">
        <f>IF('P01'!F135&gt;"","NC",'P01'!E135)</f>
        <v>NT</v>
      </c>
      <c r="E141" s="14" t="str">
        <f>IF('P02'!F135&gt;"","NC",'P02'!E135)</f>
        <v>NT</v>
      </c>
      <c r="F141" s="14" t="str">
        <f>IF('P03'!F135&gt;"","NC",'P03'!E135)</f>
        <v>NT</v>
      </c>
      <c r="G141" s="14" t="str">
        <f>IF('P04'!F135&gt;"","NC",'P04'!E135)</f>
        <v>NT</v>
      </c>
      <c r="H141" s="14" t="str">
        <f>IF('P05'!F135&gt;"","NC",'P05'!E135)</f>
        <v>NT</v>
      </c>
      <c r="I141" s="14" t="str">
        <f>IF('P06'!F135&gt;"","NC",'P06'!E135)</f>
        <v>NT</v>
      </c>
      <c r="J141" s="14" t="str">
        <f>IF('P07'!F135&gt;"","NC",'P07'!E135)</f>
        <v>NT</v>
      </c>
      <c r="K141" s="14" t="str">
        <f>IF('P08'!F135&gt;"","NC",'P08'!E135)</f>
        <v>NT</v>
      </c>
      <c r="L141" s="14" t="str">
        <f>IF('P09'!F135&gt;"","NC",'P09'!E135)</f>
        <v>NT</v>
      </c>
      <c r="M141" s="14" t="str">
        <f>IF('P10'!F135&gt;"","NC",'P10'!E135)</f>
        <v>NT</v>
      </c>
      <c r="N141" s="14" t="str">
        <f>IF('P11'!F135&gt;"","NC",'P11'!E135)</f>
        <v>NT</v>
      </c>
      <c r="O141" s="14" t="str">
        <f>IF('P12'!F135&gt;"","NC",'P12'!E135)</f>
        <v>NT</v>
      </c>
      <c r="P141" s="14" t="str">
        <f>IF('P13'!F135&gt;"","NC",'P13'!E135)</f>
        <v>NT</v>
      </c>
      <c r="Q141" s="14" t="str">
        <f>IF('P14'!F135&gt;"","NC",'P14'!E135)</f>
        <v>NT</v>
      </c>
      <c r="R141" s="14" t="str">
        <f>IF('P15'!F135&gt;"","NC",'P15'!E135)</f>
        <v>NT</v>
      </c>
      <c r="S141" s="14" t="str">
        <f>IF('P16'!F135&gt;"","NC",'P16'!E135)</f>
        <v>NT</v>
      </c>
      <c r="T141" s="14" t="str">
        <f>IF('P17'!F135&gt;"","NC",'P17'!E135)</f>
        <v>NT</v>
      </c>
      <c r="U141" s="14" t="str">
        <f>IF('P18'!F135&gt;"","NC",'P18'!E135)</f>
        <v>NT</v>
      </c>
      <c r="V141" s="14" t="str">
        <f>IF('P19'!F135&gt;"","NC",'P19'!E135)</f>
        <v>NT</v>
      </c>
      <c r="W141" s="206" t="str">
        <f>IF('P20'!F135&gt;"","NC",'P20'!E135)</f>
        <v>NT</v>
      </c>
      <c r="X141" s="14"/>
      <c r="Y141" s="14"/>
      <c r="Z141" s="14"/>
      <c r="AA141" s="14">
        <v>132</v>
      </c>
      <c r="AB141" s="15">
        <f>COUNTIF(BaseDeCalcul!D141:Z141,"C")</f>
        <v>0</v>
      </c>
      <c r="AC141" s="15">
        <f>COUNTIF(BaseDeCalcul!D141:Z141,"NC")</f>
        <v>0</v>
      </c>
      <c r="AD141" s="15">
        <f>COUNTIF(BaseDeCalcul!D141:Z141,"NA")</f>
        <v>0</v>
      </c>
      <c r="AE141" s="16" t="str">
        <f t="shared" si="12"/>
        <v>NT</v>
      </c>
      <c r="AF141" s="15" t="str">
        <f>IF(CritereSelection!F135="x",AE141,"NT")</f>
        <v>NT</v>
      </c>
      <c r="AG141" s="15" t="str">
        <f>IF(CritereSelection!G135="x",AE141,"NT")</f>
        <v>NT</v>
      </c>
      <c r="AH141" s="15" t="str">
        <f>IF(Criteres!$H135=1,$AE141,"NT")</f>
        <v>NT</v>
      </c>
      <c r="AI141" s="15" t="str">
        <f>IF(Criteres!$H135=2,$AE141,"NT")</f>
        <v>NT</v>
      </c>
      <c r="AJ141" s="15" t="str">
        <f>IF(Criteres!$H135=3,$AE141,"NT")</f>
        <v>NT</v>
      </c>
      <c r="AK141" s="15"/>
      <c r="AL141" s="15"/>
      <c r="AM141" s="15"/>
      <c r="AN141" s="15"/>
      <c r="AO141" s="14"/>
    </row>
    <row r="142" spans="1:41">
      <c r="A142" s="14" t="str">
        <f>Criteres!B136</f>
        <v>Consultation</v>
      </c>
      <c r="B142" s="14" t="str">
        <f>Criteres!C136</f>
        <v>13.15</v>
      </c>
      <c r="C142" s="14" t="str">
        <f>Criteres!D136</f>
        <v>AAA</v>
      </c>
      <c r="D142" s="14" t="str">
        <f>IF('P01'!F136&gt;"","NC",'P01'!E136)</f>
        <v>NT</v>
      </c>
      <c r="E142" s="14" t="str">
        <f>IF('P02'!F136&gt;"","NC",'P02'!E136)</f>
        <v>NT</v>
      </c>
      <c r="F142" s="14" t="str">
        <f>IF('P03'!F136&gt;"","NC",'P03'!E136)</f>
        <v>NT</v>
      </c>
      <c r="G142" s="14" t="str">
        <f>IF('P04'!F136&gt;"","NC",'P04'!E136)</f>
        <v>NT</v>
      </c>
      <c r="H142" s="14" t="str">
        <f>IF('P05'!F136&gt;"","NC",'P05'!E136)</f>
        <v>NT</v>
      </c>
      <c r="I142" s="14" t="str">
        <f>IF('P06'!F136&gt;"","NC",'P06'!E136)</f>
        <v>NT</v>
      </c>
      <c r="J142" s="14" t="str">
        <f>IF('P07'!F136&gt;"","NC",'P07'!E136)</f>
        <v>NT</v>
      </c>
      <c r="K142" s="14" t="str">
        <f>IF('P08'!F136&gt;"","NC",'P08'!E136)</f>
        <v>NT</v>
      </c>
      <c r="L142" s="14" t="str">
        <f>IF('P09'!F136&gt;"","NC",'P09'!E136)</f>
        <v>NT</v>
      </c>
      <c r="M142" s="14" t="str">
        <f>IF('P10'!F136&gt;"","NC",'P10'!E136)</f>
        <v>NT</v>
      </c>
      <c r="N142" s="14" t="str">
        <f>IF('P11'!F136&gt;"","NC",'P11'!E136)</f>
        <v>NT</v>
      </c>
      <c r="O142" s="14" t="str">
        <f>IF('P12'!F136&gt;"","NC",'P12'!E136)</f>
        <v>NT</v>
      </c>
      <c r="P142" s="14" t="str">
        <f>IF('P13'!F136&gt;"","NC",'P13'!E136)</f>
        <v>NT</v>
      </c>
      <c r="Q142" s="14" t="str">
        <f>IF('P14'!F136&gt;"","NC",'P14'!E136)</f>
        <v>NT</v>
      </c>
      <c r="R142" s="14" t="str">
        <f>IF('P15'!F136&gt;"","NC",'P15'!E136)</f>
        <v>NT</v>
      </c>
      <c r="S142" s="14" t="str">
        <f>IF('P16'!F136&gt;"","NC",'P16'!E136)</f>
        <v>NT</v>
      </c>
      <c r="T142" s="14" t="str">
        <f>IF('P17'!F136&gt;"","NC",'P17'!E136)</f>
        <v>NT</v>
      </c>
      <c r="U142" s="14" t="str">
        <f>IF('P18'!F136&gt;"","NC",'P18'!E136)</f>
        <v>NT</v>
      </c>
      <c r="V142" s="14" t="str">
        <f>IF('P19'!F136&gt;"","NC",'P19'!E136)</f>
        <v>NT</v>
      </c>
      <c r="W142" s="206" t="str">
        <f>IF('P20'!F136&gt;"","NC",'P20'!E136)</f>
        <v>NT</v>
      </c>
      <c r="X142" s="14"/>
      <c r="Y142" s="14"/>
      <c r="Z142" s="14"/>
      <c r="AA142" s="14">
        <v>133</v>
      </c>
      <c r="AB142" s="15">
        <f>COUNTIF(BaseDeCalcul!D142:Z142,"C")</f>
        <v>0</v>
      </c>
      <c r="AC142" s="15">
        <f>COUNTIF(BaseDeCalcul!D142:Z142,"NC")</f>
        <v>0</v>
      </c>
      <c r="AD142" s="15">
        <f>COUNTIF(BaseDeCalcul!D142:Z142,"NA")</f>
        <v>0</v>
      </c>
      <c r="AE142" s="16" t="str">
        <f t="shared" si="12"/>
        <v>NT</v>
      </c>
      <c r="AF142" s="15" t="str">
        <f>IF(CritereSelection!F136="x",AE142,"NT")</f>
        <v>NT</v>
      </c>
      <c r="AG142" s="15" t="str">
        <f>IF(CritereSelection!G136="x",AE142,"NT")</f>
        <v>NT</v>
      </c>
      <c r="AH142" s="15" t="str">
        <f>IF(Criteres!$H136=1,$AE142,"NT")</f>
        <v>NT</v>
      </c>
      <c r="AI142" s="15" t="str">
        <f>IF(Criteres!$H136=2,$AE142,"NT")</f>
        <v>NT</v>
      </c>
      <c r="AJ142" s="15" t="str">
        <f>IF(Criteres!$H136=3,$AE142,"NT")</f>
        <v>NT</v>
      </c>
      <c r="AK142" s="15"/>
      <c r="AL142" s="15"/>
      <c r="AM142" s="15"/>
      <c r="AN142" s="15"/>
      <c r="AO142" s="14"/>
    </row>
    <row r="143" spans="1:41">
      <c r="A143" s="14" t="str">
        <f>Criteres!B137</f>
        <v>Consultation</v>
      </c>
      <c r="B143" s="14" t="str">
        <f>Criteres!C137</f>
        <v>13.16</v>
      </c>
      <c r="C143" s="14" t="str">
        <f>Criteres!D137</f>
        <v>AAA</v>
      </c>
      <c r="D143" s="14" t="str">
        <f>IF('P01'!F137&gt;"","NC",'P01'!E137)</f>
        <v>NT</v>
      </c>
      <c r="E143" s="14" t="str">
        <f>IF('P02'!F137&gt;"","NC",'P02'!E137)</f>
        <v>NT</v>
      </c>
      <c r="F143" s="14" t="str">
        <f>IF('P03'!F137&gt;"","NC",'P03'!E137)</f>
        <v>NT</v>
      </c>
      <c r="G143" s="14" t="str">
        <f>IF('P04'!F137&gt;"","NC",'P04'!E137)</f>
        <v>NT</v>
      </c>
      <c r="H143" s="14" t="str">
        <f>IF('P05'!F137&gt;"","NC",'P05'!E137)</f>
        <v>NT</v>
      </c>
      <c r="I143" s="14" t="str">
        <f>IF('P06'!F137&gt;"","NC",'P06'!E137)</f>
        <v>NT</v>
      </c>
      <c r="J143" s="14" t="str">
        <f>IF('P07'!F137&gt;"","NC",'P07'!E137)</f>
        <v>NT</v>
      </c>
      <c r="K143" s="14" t="str">
        <f>IF('P08'!F137&gt;"","NC",'P08'!E137)</f>
        <v>NT</v>
      </c>
      <c r="L143" s="14" t="str">
        <f>IF('P09'!F137&gt;"","NC",'P09'!E137)</f>
        <v>NT</v>
      </c>
      <c r="M143" s="14" t="str">
        <f>IF('P10'!F137&gt;"","NC",'P10'!E137)</f>
        <v>NT</v>
      </c>
      <c r="N143" s="14" t="str">
        <f>IF('P11'!F137&gt;"","NC",'P11'!E137)</f>
        <v>NT</v>
      </c>
      <c r="O143" s="14" t="str">
        <f>IF('P12'!F137&gt;"","NC",'P12'!E137)</f>
        <v>NT</v>
      </c>
      <c r="P143" s="14" t="str">
        <f>IF('P13'!F137&gt;"","NC",'P13'!E137)</f>
        <v>NT</v>
      </c>
      <c r="Q143" s="14" t="str">
        <f>IF('P14'!F137&gt;"","NC",'P14'!E137)</f>
        <v>NT</v>
      </c>
      <c r="R143" s="14" t="str">
        <f>IF('P15'!F137&gt;"","NC",'P15'!E137)</f>
        <v>NT</v>
      </c>
      <c r="S143" s="14" t="str">
        <f>IF('P16'!F137&gt;"","NC",'P16'!E137)</f>
        <v>NT</v>
      </c>
      <c r="T143" s="14" t="str">
        <f>IF('P17'!F137&gt;"","NC",'P17'!E137)</f>
        <v>NT</v>
      </c>
      <c r="U143" s="14" t="str">
        <f>IF('P18'!F137&gt;"","NC",'P18'!E137)</f>
        <v>NT</v>
      </c>
      <c r="V143" s="14" t="str">
        <f>IF('P19'!F137&gt;"","NC",'P19'!E137)</f>
        <v>NT</v>
      </c>
      <c r="W143" s="206" t="str">
        <f>IF('P20'!F137&gt;"","NC",'P20'!E137)</f>
        <v>NT</v>
      </c>
      <c r="AA143" s="14">
        <v>134</v>
      </c>
      <c r="AB143" s="15">
        <f>COUNTIF(BaseDeCalcul!D143:Z143,"C")</f>
        <v>0</v>
      </c>
      <c r="AC143" s="15">
        <f>COUNTIF(BaseDeCalcul!D143:Z143,"NC")</f>
        <v>0</v>
      </c>
      <c r="AD143" s="15">
        <f>COUNTIF(BaseDeCalcul!D143:Z143,"NA")</f>
        <v>0</v>
      </c>
      <c r="AE143" s="16" t="str">
        <f t="shared" si="12"/>
        <v>NT</v>
      </c>
      <c r="AF143" s="15" t="str">
        <f>IF(CritereSelection!F137="x",AE143,"NT")</f>
        <v>NT</v>
      </c>
      <c r="AG143" s="15" t="str">
        <f>IF(CritereSelection!G137="x",AE143,"NT")</f>
        <v>NT</v>
      </c>
      <c r="AH143" s="15" t="str">
        <f>IF(Criteres!$H137=1,$AE143,"NT")</f>
        <v>NT</v>
      </c>
      <c r="AI143" s="15" t="str">
        <f>IF(Criteres!$H137=2,$AE143,"NT")</f>
        <v>NT</v>
      </c>
      <c r="AJ143" s="15" t="str">
        <f>IF(Criteres!$H137=3,$AE143,"NT")</f>
        <v>NT</v>
      </c>
    </row>
    <row r="144" spans="1:41">
      <c r="A144" s="14" t="str">
        <f>Criteres!B138</f>
        <v>Consultation</v>
      </c>
      <c r="B144" s="14" t="str">
        <f>Criteres!C138</f>
        <v>13.17</v>
      </c>
      <c r="C144" s="14" t="str">
        <f>Criteres!D138</f>
        <v>AAA</v>
      </c>
      <c r="D144" s="14" t="str">
        <f>IF('P01'!F138&gt;"","NC",'P01'!E138)</f>
        <v>NT</v>
      </c>
      <c r="E144" s="14" t="str">
        <f>IF('P02'!F138&gt;"","NC",'P02'!E138)</f>
        <v>NT</v>
      </c>
      <c r="F144" s="14" t="str">
        <f>IF('P03'!F138&gt;"","NC",'P03'!E138)</f>
        <v>NT</v>
      </c>
      <c r="G144" s="14" t="str">
        <f>IF('P04'!F138&gt;"","NC",'P04'!E138)</f>
        <v>NT</v>
      </c>
      <c r="H144" s="14" t="str">
        <f>IF('P05'!F138&gt;"","NC",'P05'!E138)</f>
        <v>NT</v>
      </c>
      <c r="I144" s="14" t="str">
        <f>IF('P06'!F138&gt;"","NC",'P06'!E138)</f>
        <v>NT</v>
      </c>
      <c r="J144" s="14" t="str">
        <f>IF('P07'!F138&gt;"","NC",'P07'!E138)</f>
        <v>NT</v>
      </c>
      <c r="K144" s="14" t="str">
        <f>IF('P08'!F138&gt;"","NC",'P08'!E138)</f>
        <v>NT</v>
      </c>
      <c r="L144" s="14" t="str">
        <f>IF('P09'!F138&gt;"","NC",'P09'!E138)</f>
        <v>NT</v>
      </c>
      <c r="M144" s="14" t="str">
        <f>IF('P10'!F138&gt;"","NC",'P10'!E138)</f>
        <v>NT</v>
      </c>
      <c r="N144" s="14" t="str">
        <f>IF('P11'!F138&gt;"","NC",'P11'!E138)</f>
        <v>NT</v>
      </c>
      <c r="O144" s="14" t="str">
        <f>IF('P12'!F138&gt;"","NC",'P12'!E138)</f>
        <v>NT</v>
      </c>
      <c r="P144" s="14" t="str">
        <f>IF('P13'!F138&gt;"","NC",'P13'!E138)</f>
        <v>NT</v>
      </c>
      <c r="Q144" s="14" t="str">
        <f>IF('P14'!F138&gt;"","NC",'P14'!E138)</f>
        <v>NT</v>
      </c>
      <c r="R144" s="14" t="str">
        <f>IF('P15'!F138&gt;"","NC",'P15'!E138)</f>
        <v>NT</v>
      </c>
      <c r="S144" s="14" t="str">
        <f>IF('P16'!F138&gt;"","NC",'P16'!E138)</f>
        <v>NT</v>
      </c>
      <c r="T144" s="14" t="str">
        <f>IF('P17'!F138&gt;"","NC",'P17'!E138)</f>
        <v>NT</v>
      </c>
      <c r="U144" s="14" t="str">
        <f>IF('P18'!F138&gt;"","NC",'P18'!E138)</f>
        <v>NT</v>
      </c>
      <c r="V144" s="14" t="str">
        <f>IF('P19'!F138&gt;"","NC",'P19'!E138)</f>
        <v>NT</v>
      </c>
      <c r="W144" s="206" t="str">
        <f>IF('P20'!F138&gt;"","NC",'P20'!E138)</f>
        <v>NT</v>
      </c>
      <c r="AA144" s="14">
        <v>135</v>
      </c>
      <c r="AB144" s="15">
        <f>COUNTIF(BaseDeCalcul!D144:Z144,"C")</f>
        <v>0</v>
      </c>
      <c r="AC144" s="15">
        <f>COUNTIF(BaseDeCalcul!D144:Z144,"NC")</f>
        <v>0</v>
      </c>
      <c r="AD144" s="15">
        <f>COUNTIF(BaseDeCalcul!D144:Z144,"NA")</f>
        <v>0</v>
      </c>
      <c r="AE144" s="16" t="str">
        <f t="shared" si="12"/>
        <v>NT</v>
      </c>
      <c r="AF144" s="15" t="str">
        <f>IF(CritereSelection!F138="x",AE144,"NT")</f>
        <v>NT</v>
      </c>
      <c r="AG144" s="15" t="str">
        <f>IF(CritereSelection!G138="x",AE144,"NT")</f>
        <v>NT</v>
      </c>
      <c r="AH144" s="15" t="str">
        <f>IF(Criteres!$H138=1,$AE144,"NT")</f>
        <v>NT</v>
      </c>
      <c r="AI144" s="15" t="str">
        <f>IF(Criteres!$H138=2,$AE144,"NT")</f>
        <v>NT</v>
      </c>
      <c r="AJ144" s="15" t="str">
        <f>IF(Criteres!$H138=3,$AE144,"NT")</f>
        <v>NT</v>
      </c>
    </row>
    <row r="145" spans="1:36">
      <c r="A145" s="14" t="str">
        <f>Criteres!B139</f>
        <v>Consultation</v>
      </c>
      <c r="B145" s="14" t="str">
        <f>Criteres!C139</f>
        <v>13.18</v>
      </c>
      <c r="C145" s="14" t="str">
        <f>Criteres!D139</f>
        <v>AAA</v>
      </c>
      <c r="D145" s="14" t="str">
        <f>IF('P01'!F139&gt;"","NC",'P01'!E139)</f>
        <v>NT</v>
      </c>
      <c r="E145" s="14" t="str">
        <f>IF('P02'!F139&gt;"","NC",'P02'!E139)</f>
        <v>NT</v>
      </c>
      <c r="F145" s="14" t="str">
        <f>IF('P03'!F139&gt;"","NC",'P03'!E139)</f>
        <v>NT</v>
      </c>
      <c r="G145" s="14" t="str">
        <f>IF('P04'!F139&gt;"","NC",'P04'!E139)</f>
        <v>NT</v>
      </c>
      <c r="H145" s="14" t="str">
        <f>IF('P05'!F139&gt;"","NC",'P05'!E139)</f>
        <v>NT</v>
      </c>
      <c r="I145" s="14" t="str">
        <f>IF('P06'!F139&gt;"","NC",'P06'!E139)</f>
        <v>NT</v>
      </c>
      <c r="J145" s="14" t="str">
        <f>IF('P07'!F139&gt;"","NC",'P07'!E139)</f>
        <v>NT</v>
      </c>
      <c r="K145" s="14" t="str">
        <f>IF('P08'!F139&gt;"","NC",'P08'!E139)</f>
        <v>NT</v>
      </c>
      <c r="L145" s="14" t="str">
        <f>IF('P09'!F139&gt;"","NC",'P09'!E139)</f>
        <v>NT</v>
      </c>
      <c r="M145" s="14" t="str">
        <f>IF('P10'!F139&gt;"","NC",'P10'!E139)</f>
        <v>NT</v>
      </c>
      <c r="N145" s="14" t="str">
        <f>IF('P11'!F139&gt;"","NC",'P11'!E139)</f>
        <v>NT</v>
      </c>
      <c r="O145" s="14" t="str">
        <f>IF('P12'!F139&gt;"","NC",'P12'!E139)</f>
        <v>NT</v>
      </c>
      <c r="P145" s="14" t="str">
        <f>IF('P13'!F139&gt;"","NC",'P13'!E139)</f>
        <v>NT</v>
      </c>
      <c r="Q145" s="14" t="str">
        <f>IF('P14'!F139&gt;"","NC",'P14'!E139)</f>
        <v>NT</v>
      </c>
      <c r="R145" s="14" t="str">
        <f>IF('P15'!F139&gt;"","NC",'P15'!E139)</f>
        <v>NT</v>
      </c>
      <c r="S145" s="14" t="str">
        <f>IF('P16'!F139&gt;"","NC",'P16'!E139)</f>
        <v>NT</v>
      </c>
      <c r="T145" s="14" t="str">
        <f>IF('P17'!F139&gt;"","NC",'P17'!E139)</f>
        <v>NT</v>
      </c>
      <c r="U145" s="14" t="str">
        <f>IF('P18'!F139&gt;"","NC",'P18'!E139)</f>
        <v>NT</v>
      </c>
      <c r="V145" s="14" t="str">
        <f>IF('P19'!F139&gt;"","NC",'P19'!E139)</f>
        <v>NT</v>
      </c>
      <c r="W145" s="206" t="str">
        <f>IF('P20'!F139&gt;"","NC",'P20'!E139)</f>
        <v>NT</v>
      </c>
      <c r="AA145" s="14">
        <v>136</v>
      </c>
      <c r="AB145" s="15">
        <f>COUNTIF(BaseDeCalcul!D145:Z145,"C")</f>
        <v>0</v>
      </c>
      <c r="AC145" s="15">
        <f>COUNTIF(BaseDeCalcul!D145:Z145,"NC")</f>
        <v>0</v>
      </c>
      <c r="AD145" s="15">
        <f>COUNTIF(BaseDeCalcul!D145:Z145,"NA")</f>
        <v>0</v>
      </c>
      <c r="AE145" s="16" t="str">
        <f t="shared" si="12"/>
        <v>NT</v>
      </c>
      <c r="AF145" s="15" t="str">
        <f>IF(CritereSelection!F139="x",AE145,"NT")</f>
        <v>NT</v>
      </c>
      <c r="AG145" s="15" t="str">
        <f>IF(CritereSelection!G139="x",AE145,"NT")</f>
        <v>NT</v>
      </c>
      <c r="AH145" s="15" t="str">
        <f>IF(Criteres!$H139=1,$AE145,"NT")</f>
        <v>NT</v>
      </c>
      <c r="AI145" s="15" t="str">
        <f>IF(Criteres!$H139=2,$AE145,"NT")</f>
        <v>NT</v>
      </c>
      <c r="AJ145" s="15" t="str">
        <f>IF(Criteres!$H139=3,$AE145,"NT")</f>
        <v>NT</v>
      </c>
    </row>
    <row r="146" spans="1:36">
      <c r="A146" s="14" t="str">
        <f>Criteres!B140</f>
        <v>Consultation</v>
      </c>
      <c r="B146" s="14" t="str">
        <f>Criteres!C140</f>
        <v>13.19</v>
      </c>
      <c r="C146" s="14" t="str">
        <f>Criteres!D140</f>
        <v>AAA</v>
      </c>
      <c r="D146" s="14" t="str">
        <f>IF('P01'!F140&gt;"","NC",'P01'!E140)</f>
        <v>NT</v>
      </c>
      <c r="E146" s="14" t="str">
        <f>IF('P02'!F140&gt;"","NC",'P02'!E140)</f>
        <v>NT</v>
      </c>
      <c r="F146" s="14" t="str">
        <f>IF('P03'!F140&gt;"","NC",'P03'!E140)</f>
        <v>NT</v>
      </c>
      <c r="G146" s="14" t="str">
        <f>IF('P04'!F140&gt;"","NC",'P04'!E140)</f>
        <v>NT</v>
      </c>
      <c r="H146" s="14" t="str">
        <f>IF('P05'!F140&gt;"","NC",'P05'!E140)</f>
        <v>NT</v>
      </c>
      <c r="I146" s="14" t="str">
        <f>IF('P06'!F140&gt;"","NC",'P06'!E140)</f>
        <v>NT</v>
      </c>
      <c r="J146" s="14" t="str">
        <f>IF('P07'!F140&gt;"","NC",'P07'!E140)</f>
        <v>NT</v>
      </c>
      <c r="K146" s="14" t="str">
        <f>IF('P08'!F140&gt;"","NC",'P08'!E140)</f>
        <v>NT</v>
      </c>
      <c r="L146" s="14" t="str">
        <f>IF('P09'!F140&gt;"","NC",'P09'!E140)</f>
        <v>NT</v>
      </c>
      <c r="M146" s="14" t="str">
        <f>IF('P10'!F140&gt;"","NC",'P10'!E140)</f>
        <v>NT</v>
      </c>
      <c r="N146" s="14" t="str">
        <f>IF('P11'!F140&gt;"","NC",'P11'!E140)</f>
        <v>NT</v>
      </c>
      <c r="O146" s="14" t="str">
        <f>IF('P12'!F140&gt;"","NC",'P12'!E140)</f>
        <v>NT</v>
      </c>
      <c r="P146" s="14" t="str">
        <f>IF('P13'!F140&gt;"","NC",'P13'!E140)</f>
        <v>NT</v>
      </c>
      <c r="Q146" s="14" t="str">
        <f>IF('P14'!F140&gt;"","NC",'P14'!E140)</f>
        <v>NT</v>
      </c>
      <c r="R146" s="14" t="str">
        <f>IF('P15'!F140&gt;"","NC",'P15'!E140)</f>
        <v>NT</v>
      </c>
      <c r="S146" s="14" t="str">
        <f>IF('P16'!F140&gt;"","NC",'P16'!E140)</f>
        <v>NT</v>
      </c>
      <c r="T146" s="14" t="str">
        <f>IF('P17'!F140&gt;"","NC",'P17'!E140)</f>
        <v>NT</v>
      </c>
      <c r="U146" s="14" t="str">
        <f>IF('P18'!F140&gt;"","NC",'P18'!E140)</f>
        <v>NT</v>
      </c>
      <c r="V146" s="14" t="str">
        <f>IF('P19'!F140&gt;"","NC",'P19'!E140)</f>
        <v>NT</v>
      </c>
      <c r="W146" s="206" t="str">
        <f>IF('P20'!F140&gt;"","NC",'P20'!E140)</f>
        <v>NT</v>
      </c>
      <c r="AA146" s="14">
        <v>137</v>
      </c>
      <c r="AB146" s="15">
        <f>COUNTIF(BaseDeCalcul!D146:Z146,"C")</f>
        <v>0</v>
      </c>
      <c r="AC146" s="15">
        <f>COUNTIF(BaseDeCalcul!D146:Z146,"NC")</f>
        <v>0</v>
      </c>
      <c r="AD146" s="15">
        <f>COUNTIF(BaseDeCalcul!D146:Z146,"NA")</f>
        <v>0</v>
      </c>
      <c r="AE146" s="16" t="str">
        <f t="shared" si="12"/>
        <v>NT</v>
      </c>
      <c r="AF146" s="15" t="str">
        <f>IF(CritereSelection!F140="x",AE146,"NT")</f>
        <v>NT</v>
      </c>
      <c r="AG146" s="15" t="str">
        <f>IF(CritereSelection!G140="x",AE146,"NT")</f>
        <v>NT</v>
      </c>
      <c r="AH146" s="15" t="str">
        <f>IF(Criteres!$H140=1,$AE146,"NT")</f>
        <v>NT</v>
      </c>
      <c r="AI146" s="15" t="str">
        <f>IF(Criteres!$H140=2,$AE146,"NT")</f>
        <v>NT</v>
      </c>
      <c r="AJ146" s="15" t="str">
        <f>IF(Criteres!$H140=3,$AE146,"NT")</f>
        <v>NT</v>
      </c>
    </row>
    <row r="147" spans="1:36">
      <c r="A147" s="14" t="str">
        <f>Criteres!B141</f>
        <v>Consultation</v>
      </c>
      <c r="B147" s="14" t="str">
        <f>Criteres!C141</f>
        <v>13.20</v>
      </c>
      <c r="C147" s="14" t="str">
        <f>Criteres!D141</f>
        <v>AAA</v>
      </c>
      <c r="D147" s="14" t="str">
        <f>IF('P01'!F141&gt;"","NC",'P01'!E141)</f>
        <v>NT</v>
      </c>
      <c r="E147" s="14" t="str">
        <f>IF('P02'!F141&gt;"","NC",'P02'!E141)</f>
        <v>NT</v>
      </c>
      <c r="F147" s="14" t="str">
        <f>IF('P03'!F141&gt;"","NC",'P03'!E141)</f>
        <v>NT</v>
      </c>
      <c r="G147" s="14" t="str">
        <f>IF('P04'!F141&gt;"","NC",'P04'!E141)</f>
        <v>NT</v>
      </c>
      <c r="H147" s="14" t="str">
        <f>IF('P05'!F141&gt;"","NC",'P05'!E141)</f>
        <v>NT</v>
      </c>
      <c r="I147" s="14" t="str">
        <f>IF('P06'!F141&gt;"","NC",'P06'!E141)</f>
        <v>NT</v>
      </c>
      <c r="J147" s="14" t="str">
        <f>IF('P07'!F141&gt;"","NC",'P07'!E141)</f>
        <v>NT</v>
      </c>
      <c r="K147" s="14" t="str">
        <f>IF('P08'!F141&gt;"","NC",'P08'!E141)</f>
        <v>NT</v>
      </c>
      <c r="L147" s="14" t="str">
        <f>IF('P09'!F141&gt;"","NC",'P09'!E141)</f>
        <v>NT</v>
      </c>
      <c r="M147" s="14" t="str">
        <f>IF('P10'!F141&gt;"","NC",'P10'!E141)</f>
        <v>NT</v>
      </c>
      <c r="N147" s="14" t="str">
        <f>IF('P11'!F141&gt;"","NC",'P11'!E141)</f>
        <v>NT</v>
      </c>
      <c r="O147" s="14" t="str">
        <f>IF('P12'!F141&gt;"","NC",'P12'!E141)</f>
        <v>NT</v>
      </c>
      <c r="P147" s="14" t="str">
        <f>IF('P13'!F141&gt;"","NC",'P13'!E141)</f>
        <v>NT</v>
      </c>
      <c r="Q147" s="14" t="str">
        <f>IF('P14'!F141&gt;"","NC",'P14'!E141)</f>
        <v>NT</v>
      </c>
      <c r="R147" s="14" t="str">
        <f>IF('P15'!F141&gt;"","NC",'P15'!E141)</f>
        <v>NT</v>
      </c>
      <c r="S147" s="14" t="str">
        <f>IF('P16'!F141&gt;"","NC",'P16'!E141)</f>
        <v>NT</v>
      </c>
      <c r="T147" s="14" t="str">
        <f>IF('P17'!F141&gt;"","NC",'P17'!E141)</f>
        <v>NT</v>
      </c>
      <c r="U147" s="14" t="str">
        <f>IF('P18'!F141&gt;"","NC",'P18'!E141)</f>
        <v>NT</v>
      </c>
      <c r="V147" s="14" t="str">
        <f>IF('P19'!F141&gt;"","NC",'P19'!E141)</f>
        <v>NT</v>
      </c>
      <c r="W147" s="206" t="str">
        <f>IF('P20'!F141&gt;"","NC",'P20'!E141)</f>
        <v>NT</v>
      </c>
      <c r="AA147" s="14">
        <v>137</v>
      </c>
      <c r="AB147" s="15">
        <f>COUNTIF(BaseDeCalcul!D147:Z147,"C")</f>
        <v>0</v>
      </c>
      <c r="AC147" s="15">
        <f>COUNTIF(BaseDeCalcul!D147:Z147,"NC")</f>
        <v>0</v>
      </c>
      <c r="AD147" s="15">
        <f>COUNTIF(BaseDeCalcul!D147:Z147,"NA")</f>
        <v>0</v>
      </c>
      <c r="AE147" s="16" t="str">
        <f>IF(COUNTIF(D147:W147,"NC")&gt;0,"NC",IF(COUNTIF(D147:W147,"C")&gt;0,"C",IF(COUNTIF(D147:W147,"NA")&gt;0,"NA","NT")))</f>
        <v>NT</v>
      </c>
      <c r="AF147" s="15" t="str">
        <f>IF(CritereSelection!F141="x",AE147,"NT")</f>
        <v>NT</v>
      </c>
      <c r="AG147" s="15" t="str">
        <f>IF(CritereSelection!G141="x",AE147,"NT")</f>
        <v>NT</v>
      </c>
      <c r="AH147" s="15" t="str">
        <f>IF(Criteres!$H141=1,$AE147,"NT")</f>
        <v>NT</v>
      </c>
      <c r="AI147" s="15" t="str">
        <f>IF(Criteres!$H141=2,$AE147,"NT")</f>
        <v>NT</v>
      </c>
      <c r="AJ147" s="15" t="str">
        <f>IF(Criteres!$H141=3,$AE147,"NT")</f>
        <v>NT</v>
      </c>
    </row>
    <row r="148" spans="1:36">
      <c r="A148" s="14" t="str">
        <f>Criteres!B142</f>
        <v>Consultation</v>
      </c>
      <c r="B148" s="14" t="str">
        <f>Criteres!C142</f>
        <v>13.21</v>
      </c>
      <c r="C148" s="14" t="str">
        <f>Criteres!D142</f>
        <v>AAA</v>
      </c>
      <c r="D148" s="14" t="str">
        <f>IF('P01'!F142&gt;"","NC",'P01'!E142)</f>
        <v>NT</v>
      </c>
      <c r="E148" s="14" t="str">
        <f>IF('P02'!F142&gt;"","NC",'P02'!E142)</f>
        <v>NT</v>
      </c>
      <c r="F148" s="14" t="str">
        <f>IF('P03'!F142&gt;"","NC",'P03'!E142)</f>
        <v>NT</v>
      </c>
      <c r="G148" s="14" t="str">
        <f>IF('P04'!F142&gt;"","NC",'P04'!E142)</f>
        <v>NT</v>
      </c>
      <c r="H148" s="14" t="str">
        <f>IF('P05'!F142&gt;"","NC",'P05'!E142)</f>
        <v>NT</v>
      </c>
      <c r="I148" s="14" t="str">
        <f>IF('P06'!F142&gt;"","NC",'P06'!E142)</f>
        <v>NT</v>
      </c>
      <c r="J148" s="14" t="str">
        <f>IF('P07'!F142&gt;"","NC",'P07'!E142)</f>
        <v>NT</v>
      </c>
      <c r="K148" s="14" t="str">
        <f>IF('P08'!F142&gt;"","NC",'P08'!E142)</f>
        <v>NT</v>
      </c>
      <c r="L148" s="14" t="str">
        <f>IF('P09'!F142&gt;"","NC",'P09'!E142)</f>
        <v>NT</v>
      </c>
      <c r="M148" s="14" t="str">
        <f>IF('P10'!F142&gt;"","NC",'P10'!E142)</f>
        <v>NT</v>
      </c>
      <c r="N148" s="14" t="str">
        <f>IF('P11'!F142&gt;"","NC",'P11'!E142)</f>
        <v>NT</v>
      </c>
      <c r="O148" s="14" t="str">
        <f>IF('P12'!F142&gt;"","NC",'P12'!E142)</f>
        <v>NT</v>
      </c>
      <c r="P148" s="14" t="str">
        <f>IF('P13'!F142&gt;"","NC",'P13'!E142)</f>
        <v>NT</v>
      </c>
      <c r="Q148" s="14" t="str">
        <f>IF('P14'!F142&gt;"","NC",'P14'!E142)</f>
        <v>NT</v>
      </c>
      <c r="R148" s="14" t="str">
        <f>IF('P15'!F142&gt;"","NC",'P15'!E142)</f>
        <v>NT</v>
      </c>
      <c r="S148" s="14" t="str">
        <f>IF('P16'!F142&gt;"","NC",'P16'!E142)</f>
        <v>NT</v>
      </c>
      <c r="T148" s="14" t="str">
        <f>IF('P17'!F142&gt;"","NC",'P17'!E142)</f>
        <v>NT</v>
      </c>
      <c r="U148" s="14" t="str">
        <f>IF('P18'!F142&gt;"","NC",'P18'!E142)</f>
        <v>NT</v>
      </c>
      <c r="V148" s="14" t="str">
        <f>IF('P19'!F142&gt;"","NC",'P19'!E142)</f>
        <v>NT</v>
      </c>
      <c r="W148" s="206" t="str">
        <f>IF('P20'!F142&gt;"","NC",'P20'!E142)</f>
        <v>NT</v>
      </c>
      <c r="AA148" s="14">
        <v>137</v>
      </c>
      <c r="AB148" s="15">
        <f>COUNTIF(BaseDeCalcul!D148:Z148,"C")</f>
        <v>0</v>
      </c>
      <c r="AC148" s="15">
        <f>COUNTIF(BaseDeCalcul!D148:Z148,"NC")</f>
        <v>0</v>
      </c>
      <c r="AD148" s="15">
        <f>COUNTIF(BaseDeCalcul!D148:Z148,"NA")</f>
        <v>0</v>
      </c>
      <c r="AE148" s="16" t="str">
        <f>IF(COUNTIF(D148:W148,"NC")&gt;0,"NC",IF(COUNTIF(D148:W148,"C")&gt;0,"C",IF(COUNTIF(D148:W148,"NA")&gt;0,"NA","NT")))</f>
        <v>NT</v>
      </c>
      <c r="AF148" s="15" t="str">
        <f>IF(CritereSelection!F142="x",AE148,"NT")</f>
        <v>NT</v>
      </c>
      <c r="AG148" s="15" t="str">
        <f>IF(CritereSelection!G142="x",AE148,"NT")</f>
        <v>NT</v>
      </c>
      <c r="AH148" s="15" t="str">
        <f>IF(Criteres!$H142=1,$AE148,"NT")</f>
        <v>NT</v>
      </c>
      <c r="AI148" s="15" t="str">
        <f>IF(Criteres!$H142=2,$AE148,"NT")</f>
        <v>NT</v>
      </c>
      <c r="AJ148" s="15" t="str">
        <f>IF(Criteres!$H142=3,$AE148,"NT")</f>
        <v>NT</v>
      </c>
    </row>
    <row r="149" spans="1:36">
      <c r="A149" s="14" t="str">
        <f>Criteres!B143</f>
        <v>Consultation</v>
      </c>
      <c r="B149" s="14" t="str">
        <f>Criteres!C143</f>
        <v>13.22</v>
      </c>
      <c r="C149" s="14" t="str">
        <f>Criteres!D143</f>
        <v>AAA</v>
      </c>
      <c r="D149" s="14" t="str">
        <f>IF('P01'!F143&gt;"","NC",'P01'!E143)</f>
        <v>NT</v>
      </c>
      <c r="E149" s="14" t="str">
        <f>IF('P02'!F143&gt;"","NC",'P02'!E143)</f>
        <v>NT</v>
      </c>
      <c r="F149" s="14" t="str">
        <f>IF('P03'!F143&gt;"","NC",'P03'!E143)</f>
        <v>NT</v>
      </c>
      <c r="G149" s="14" t="str">
        <f>IF('P04'!F143&gt;"","NC",'P04'!E143)</f>
        <v>NT</v>
      </c>
      <c r="H149" s="14" t="str">
        <f>IF('P05'!F143&gt;"","NC",'P05'!E143)</f>
        <v>NT</v>
      </c>
      <c r="I149" s="14" t="str">
        <f>IF('P06'!F143&gt;"","NC",'P06'!E143)</f>
        <v>NT</v>
      </c>
      <c r="J149" s="14" t="str">
        <f>IF('P07'!F143&gt;"","NC",'P07'!E143)</f>
        <v>NT</v>
      </c>
      <c r="K149" s="14" t="str">
        <f>IF('P08'!F143&gt;"","NC",'P08'!E143)</f>
        <v>NT</v>
      </c>
      <c r="L149" s="14" t="str">
        <f>IF('P09'!F143&gt;"","NC",'P09'!E143)</f>
        <v>NT</v>
      </c>
      <c r="M149" s="14" t="str">
        <f>IF('P10'!F143&gt;"","NC",'P10'!E143)</f>
        <v>NT</v>
      </c>
      <c r="N149" s="14" t="str">
        <f>IF('P11'!F143&gt;"","NC",'P11'!E143)</f>
        <v>NT</v>
      </c>
      <c r="O149" s="14" t="str">
        <f>IF('P12'!F143&gt;"","NC",'P12'!E143)</f>
        <v>NT</v>
      </c>
      <c r="P149" s="14" t="str">
        <f>IF('P13'!F143&gt;"","NC",'P13'!E143)</f>
        <v>NT</v>
      </c>
      <c r="Q149" s="14" t="str">
        <f>IF('P14'!F143&gt;"","NC",'P14'!E143)</f>
        <v>NT</v>
      </c>
      <c r="R149" s="14" t="str">
        <f>IF('P15'!F143&gt;"","NC",'P15'!E143)</f>
        <v>NT</v>
      </c>
      <c r="S149" s="14" t="str">
        <f>IF('P16'!F143&gt;"","NC",'P16'!E143)</f>
        <v>NT</v>
      </c>
      <c r="T149" s="14" t="str">
        <f>IF('P17'!F143&gt;"","NC",'P17'!E143)</f>
        <v>NT</v>
      </c>
      <c r="U149" s="14" t="str">
        <f>IF('P18'!F143&gt;"","NC",'P18'!E143)</f>
        <v>NT</v>
      </c>
      <c r="V149" s="14" t="str">
        <f>IF('P19'!F143&gt;"","NC",'P19'!E143)</f>
        <v>NT</v>
      </c>
      <c r="W149" s="206" t="str">
        <f>IF('P20'!F143&gt;"","NC",'P20'!E143)</f>
        <v>NT</v>
      </c>
      <c r="AA149" s="14">
        <v>137</v>
      </c>
      <c r="AB149" s="15">
        <f>COUNTIF(BaseDeCalcul!D149:Z149,"C")</f>
        <v>0</v>
      </c>
      <c r="AC149" s="15">
        <f>COUNTIF(BaseDeCalcul!D149:Z149,"NC")</f>
        <v>0</v>
      </c>
      <c r="AD149" s="15">
        <f>COUNTIF(BaseDeCalcul!D149:Z149,"NA")</f>
        <v>0</v>
      </c>
      <c r="AE149" s="16" t="str">
        <f>IF(COUNTIF(D149:W149,"NC")&gt;0,"NC",IF(COUNTIF(D149:W149,"C")&gt;0,"C",IF(COUNTIF(D149:W149,"NA")&gt;0,"NA","NT")))</f>
        <v>NT</v>
      </c>
      <c r="AF149" s="15" t="str">
        <f>IF(CritereSelection!F143="x",AE149,"NT")</f>
        <v>NT</v>
      </c>
      <c r="AG149" s="15" t="str">
        <f>IF(CritereSelection!G143="x",AE149,"NT")</f>
        <v>NT</v>
      </c>
      <c r="AH149" s="15" t="str">
        <f>IF(Criteres!$H143=1,$AE149,"NT")</f>
        <v>NT</v>
      </c>
      <c r="AI149" s="15" t="str">
        <f>IF(Criteres!$H143=2,$AE149,"NT")</f>
        <v>NT</v>
      </c>
      <c r="AJ149" s="15" t="str">
        <f>IF(Criteres!$H143=3,$AE149,"NT")</f>
        <v>NT</v>
      </c>
    </row>
    <row r="150" spans="1:36">
      <c r="A150" s="14" t="str">
        <f>Criteres!B144</f>
        <v>Consultation</v>
      </c>
      <c r="B150" s="14" t="str">
        <f>Criteres!C144</f>
        <v>13.23</v>
      </c>
      <c r="C150" s="14" t="str">
        <f>Criteres!D144</f>
        <v>AAA</v>
      </c>
      <c r="D150" s="14" t="str">
        <f>IF('P01'!F144&gt;"","NC",'P01'!E144)</f>
        <v>NT</v>
      </c>
      <c r="E150" s="14" t="str">
        <f>IF('P02'!F144&gt;"","NC",'P02'!E144)</f>
        <v>NT</v>
      </c>
      <c r="F150" s="14" t="str">
        <f>IF('P03'!F144&gt;"","NC",'P03'!E144)</f>
        <v>NT</v>
      </c>
      <c r="G150" s="14" t="str">
        <f>IF('P04'!F144&gt;"","NC",'P04'!E144)</f>
        <v>NT</v>
      </c>
      <c r="H150" s="14" t="str">
        <f>IF('P05'!F144&gt;"","NC",'P05'!E144)</f>
        <v>NT</v>
      </c>
      <c r="I150" s="14" t="str">
        <f>IF('P06'!F144&gt;"","NC",'P06'!E144)</f>
        <v>NT</v>
      </c>
      <c r="J150" s="14" t="str">
        <f>IF('P07'!F144&gt;"","NC",'P07'!E144)</f>
        <v>NT</v>
      </c>
      <c r="K150" s="14" t="str">
        <f>IF('P08'!F144&gt;"","NC",'P08'!E144)</f>
        <v>NT</v>
      </c>
      <c r="L150" s="14" t="str">
        <f>IF('P09'!F144&gt;"","NC",'P09'!E144)</f>
        <v>NT</v>
      </c>
      <c r="M150" s="14" t="str">
        <f>IF('P10'!F144&gt;"","NC",'P10'!E144)</f>
        <v>NT</v>
      </c>
      <c r="N150" s="14" t="str">
        <f>IF('P11'!F144&gt;"","NC",'P11'!E144)</f>
        <v>NT</v>
      </c>
      <c r="O150" s="14" t="str">
        <f>IF('P12'!F144&gt;"","NC",'P12'!E144)</f>
        <v>NT</v>
      </c>
      <c r="P150" s="14" t="str">
        <f>IF('P13'!F144&gt;"","NC",'P13'!E144)</f>
        <v>NT</v>
      </c>
      <c r="Q150" s="14" t="str">
        <f>IF('P14'!F144&gt;"","NC",'P14'!E144)</f>
        <v>NT</v>
      </c>
      <c r="R150" s="14" t="str">
        <f>IF('P15'!F144&gt;"","NC",'P15'!E144)</f>
        <v>NT</v>
      </c>
      <c r="S150" s="14" t="str">
        <f>IF('P16'!F144&gt;"","NC",'P16'!E144)</f>
        <v>NT</v>
      </c>
      <c r="T150" s="14" t="str">
        <f>IF('P17'!F144&gt;"","NC",'P17'!E144)</f>
        <v>NT</v>
      </c>
      <c r="U150" s="14" t="str">
        <f>IF('P18'!F144&gt;"","NC",'P18'!E144)</f>
        <v>NT</v>
      </c>
      <c r="V150" s="14" t="str">
        <f>IF('P19'!F144&gt;"","NC",'P19'!E144)</f>
        <v>NT</v>
      </c>
      <c r="W150" s="206" t="str">
        <f>IF('P20'!F144&gt;"","NC",'P20'!E144)</f>
        <v>NT</v>
      </c>
      <c r="AA150" s="14">
        <v>137</v>
      </c>
      <c r="AB150" s="15">
        <f>COUNTIF(BaseDeCalcul!D150:Z150,"C")</f>
        <v>0</v>
      </c>
      <c r="AC150" s="15">
        <f>COUNTIF(BaseDeCalcul!D150:Z150,"NC")</f>
        <v>0</v>
      </c>
      <c r="AD150" s="15">
        <f>COUNTIF(BaseDeCalcul!D150:Z150,"NA")</f>
        <v>0</v>
      </c>
      <c r="AE150" s="16" t="str">
        <f>IF(COUNTIF(D150:W150,"NC")&gt;0,"NC",IF(COUNTIF(D150:W150,"C")&gt;0,"C",IF(COUNTIF(D150:W150,"NA")&gt;0,"NA","NT")))</f>
        <v>NT</v>
      </c>
      <c r="AF150" s="15" t="str">
        <f>IF(CritereSelection!F144="x",AE150,"NT")</f>
        <v>NT</v>
      </c>
      <c r="AG150" s="15" t="str">
        <f>IF(CritereSelection!G144="x",AE150,"NT")</f>
        <v>NT</v>
      </c>
      <c r="AH150" s="15" t="str">
        <f>IF(Criteres!$H144=1,$AE150,"NT")</f>
        <v>NT</v>
      </c>
      <c r="AI150" s="15" t="str">
        <f>IF(Criteres!$H144=2,$AE150,"NT")</f>
        <v>NT</v>
      </c>
      <c r="AJ150" s="15" t="str">
        <f>IF(Criteres!$H144=3,$AE150,"NT")</f>
        <v>NT</v>
      </c>
    </row>
    <row r="151" spans="1:36">
      <c r="A151" s="14" t="str">
        <f>Criteres!B145</f>
        <v>Consultation</v>
      </c>
      <c r="B151" s="14" t="str">
        <f>Criteres!C145</f>
        <v>13.24</v>
      </c>
      <c r="C151" s="14" t="str">
        <f>Criteres!D145</f>
        <v>AAA</v>
      </c>
      <c r="D151" s="14" t="str">
        <f>IF('P01'!F145&gt;"","NC",'P01'!E145)</f>
        <v>NT</v>
      </c>
      <c r="E151" s="14" t="str">
        <f>IF('P02'!F145&gt;"","NC",'P02'!E145)</f>
        <v>NT</v>
      </c>
      <c r="F151" s="14" t="str">
        <f>IF('P03'!F145&gt;"","NC",'P03'!E145)</f>
        <v>NT</v>
      </c>
      <c r="G151" s="14" t="str">
        <f>IF('P04'!F145&gt;"","NC",'P04'!E145)</f>
        <v>NT</v>
      </c>
      <c r="H151" s="14" t="str">
        <f>IF('P05'!F145&gt;"","NC",'P05'!E145)</f>
        <v>NT</v>
      </c>
      <c r="I151" s="14" t="str">
        <f>IF('P06'!F145&gt;"","NC",'P06'!E145)</f>
        <v>NT</v>
      </c>
      <c r="J151" s="14" t="str">
        <f>IF('P07'!F145&gt;"","NC",'P07'!E145)</f>
        <v>NT</v>
      </c>
      <c r="K151" s="14" t="str">
        <f>IF('P08'!F145&gt;"","NC",'P08'!E145)</f>
        <v>NT</v>
      </c>
      <c r="L151" s="14" t="str">
        <f>IF('P09'!F145&gt;"","NC",'P09'!E145)</f>
        <v>NT</v>
      </c>
      <c r="M151" s="14" t="str">
        <f>IF('P10'!F145&gt;"","NC",'P10'!E145)</f>
        <v>NT</v>
      </c>
      <c r="N151" s="14" t="str">
        <f>IF('P11'!F145&gt;"","NC",'P11'!E145)</f>
        <v>NT</v>
      </c>
      <c r="O151" s="14" t="str">
        <f>IF('P12'!F145&gt;"","NC",'P12'!E145)</f>
        <v>NT</v>
      </c>
      <c r="P151" s="14" t="str">
        <f>IF('P13'!F145&gt;"","NC",'P13'!E145)</f>
        <v>NT</v>
      </c>
      <c r="Q151" s="14" t="str">
        <f>IF('P14'!F145&gt;"","NC",'P14'!E145)</f>
        <v>NT</v>
      </c>
      <c r="R151" s="14" t="str">
        <f>IF('P15'!F145&gt;"","NC",'P15'!E145)</f>
        <v>NT</v>
      </c>
      <c r="S151" s="14" t="str">
        <f>IF('P16'!F145&gt;"","NC",'P16'!E145)</f>
        <v>NT</v>
      </c>
      <c r="T151" s="14" t="str">
        <f>IF('P17'!F145&gt;"","NC",'P17'!E145)</f>
        <v>NT</v>
      </c>
      <c r="U151" s="14" t="str">
        <f>IF('P18'!F145&gt;"","NC",'P18'!E145)</f>
        <v>NT</v>
      </c>
      <c r="V151" s="14" t="str">
        <f>IF('P19'!F145&gt;"","NC",'P19'!E145)</f>
        <v>NT</v>
      </c>
      <c r="W151" s="206" t="str">
        <f>IF('P20'!F145&gt;"","NC",'P20'!E145)</f>
        <v>NT</v>
      </c>
      <c r="AA151" s="14">
        <v>137</v>
      </c>
      <c r="AB151" s="15">
        <f>COUNTIF(BaseDeCalcul!D151:Z151,"C")</f>
        <v>0</v>
      </c>
      <c r="AC151" s="15">
        <f>COUNTIF(BaseDeCalcul!D151:Z151,"NC")</f>
        <v>0</v>
      </c>
      <c r="AD151" s="15">
        <f>COUNTIF(BaseDeCalcul!D151:Z151,"NA")</f>
        <v>0</v>
      </c>
      <c r="AE151" s="16" t="str">
        <f>IF(COUNTIF(D151:W151,"NC")&gt;0,"NC",IF(COUNTIF(D151:W151,"C")&gt;0,"C",IF(COUNTIF(D151:W151,"NA")&gt;0,"NA","NT")))</f>
        <v>NT</v>
      </c>
      <c r="AF151" s="15" t="str">
        <f>IF(CritereSelection!F145="x",AE151,"NT")</f>
        <v>NT</v>
      </c>
      <c r="AG151" s="15" t="str">
        <f>IF(CritereSelection!G145="x",AE151,"NT")</f>
        <v>NT</v>
      </c>
      <c r="AH151" s="15" t="str">
        <f>IF(Criteres!$H145=1,$AE151,"NT")</f>
        <v>NT</v>
      </c>
      <c r="AI151" s="15" t="str">
        <f>IF(Criteres!$H145=2,$AE151,"NT")</f>
        <v>NT</v>
      </c>
      <c r="AJ151" s="15" t="str">
        <f>IF(Criteres!$H145=3,$AE151,"NT")</f>
        <v>NT</v>
      </c>
    </row>
  </sheetData>
  <autoFilter ref="D9:R9" xr:uid="{00000000-0009-0000-0000-000018000000}"/>
  <mergeCells count="21">
    <mergeCell ref="AQ12:AU12"/>
    <mergeCell ref="AQ20:AS20"/>
    <mergeCell ref="AK86:AO86"/>
    <mergeCell ref="AK56:AO56"/>
    <mergeCell ref="AK57:AL57"/>
    <mergeCell ref="AK40:AO40"/>
    <mergeCell ref="AK42:AL42"/>
    <mergeCell ref="AK41:AO41"/>
    <mergeCell ref="AK12:AO12"/>
    <mergeCell ref="AK36:AM36"/>
    <mergeCell ref="AK20:AM20"/>
    <mergeCell ref="AK27:AM27"/>
    <mergeCell ref="AK33:AM33"/>
    <mergeCell ref="A1:AO1"/>
    <mergeCell ref="A2:AO2"/>
    <mergeCell ref="A6:C6"/>
    <mergeCell ref="A7:C7"/>
    <mergeCell ref="A9:B9"/>
    <mergeCell ref="AK9:AO9"/>
    <mergeCell ref="AF7:AG7"/>
    <mergeCell ref="AH7:AJ7"/>
  </mergeCells>
  <conditionalFormatting sqref="D10:W151">
    <cfRule type="cellIs" dxfId="247" priority="5" operator="equal">
      <formula>"NA"</formula>
    </cfRule>
    <cfRule type="cellIs" dxfId="246" priority="6" operator="equal">
      <formula>"C"</formula>
    </cfRule>
    <cfRule type="cellIs" dxfId="245" priority="7" operator="equal">
      <formula>"NT"</formula>
    </cfRule>
    <cfRule type="cellIs" dxfId="244" priority="8" operator="equal">
      <formula>"NC"</formula>
    </cfRule>
  </conditionalFormatting>
  <conditionalFormatting sqref="AE10:AE151">
    <cfRule type="cellIs" dxfId="243" priority="1" operator="equal">
      <formula>"NA"</formula>
    </cfRule>
    <cfRule type="cellIs" dxfId="242" priority="2" operator="equal">
      <formula>"NT"</formula>
    </cfRule>
    <cfRule type="cellIs" dxfId="241" priority="3" operator="equal">
      <formula>"C"</formula>
    </cfRule>
    <cfRule type="cellIs" dxfId="240" priority="4" operator="equal">
      <formula>"NC"</formula>
    </cfRule>
  </conditionalFormatting>
  <pageMargins left="0.39374999999999999" right="0.39374999999999999" top="0.63124999999999998" bottom="0.39374999999999999" header="0.39374999999999999" footer="0.51180555555555496"/>
  <pageSetup paperSize="9" scale="74" orientation="portrait" horizontalDpi="300" verticalDpi="300" r:id="rId1"/>
  <headerFooter>
    <oddHeader>&amp;LRGAA 3.0 - Relevé pour le site : wwww.site.fr&amp;R&amp;P/&amp;N - &amp;A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dimension ref="A1:AMG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56" customWidth="1"/>
    <col min="7" max="7" width="5" style="2" customWidth="1"/>
    <col min="8" max="8" width="80.6640625" style="61"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21" width="8.6640625" style="2"/>
  </cols>
  <sheetData>
    <row r="1" spans="1:15">
      <c r="A1" s="285" t="s">
        <v>509</v>
      </c>
      <c r="B1" s="285"/>
      <c r="C1" s="285"/>
      <c r="D1" s="116" t="str" cm="1">
        <f t="array" aca="1" ref="D1" ca="1">IF(VLOOKUP(RIGHT(CELL("nomfichier",A1),LEN(CELL("nomfichier",A1))-FIND("]",CELL("nomfichier",A1))),Echantillon!$A$12:$E$31,2)&gt;"",VLOOKUP(RIGHT(CELL("nomfichier",A1),LEN(CELL("nomfichier",A1))-FIND("]",CELL("nomfichier",A1))),Echantillon!$A$12:$E$31,2),"-")</f>
        <v>Accueil</v>
      </c>
      <c r="E1" s="82"/>
      <c r="F1" s="157"/>
      <c r="G1" s="82"/>
      <c r="H1" s="82"/>
      <c r="I1" s="82"/>
      <c r="J1" s="59"/>
      <c r="K1" s="150"/>
      <c r="L1" s="150" t="s">
        <v>510</v>
      </c>
      <c r="M1" s="144"/>
      <c r="N1" s="144"/>
      <c r="O1" s="144"/>
    </row>
    <row r="2" spans="1:15">
      <c r="A2" s="286" t="s">
        <v>511</v>
      </c>
      <c r="B2" s="286"/>
      <c r="C2" s="286"/>
      <c r="D2" s="116" t="str" cm="1">
        <f t="array" aca="1" ref="D2" ca="1">IF(VLOOKUP(RIGHT(CELL("nomfichier",A2),LEN(CELL("nomfichier",A2))-FIND("]",CELL("nomfichier",A2))),Echantillon!$A$12:$E$31,3)&gt;"",VLOOKUP(RIGHT(CELL("nomfichier",A2),LEN(CELL("nomfichier",A2))-FIND("]",CELL("nomfichier",A2))),Echantillon!$A$12:$E$31,3),"-")</f>
        <v>https://www.hardis-group.com/</v>
      </c>
      <c r="E2" s="83"/>
      <c r="F2" s="158"/>
      <c r="G2" s="83"/>
      <c r="H2" s="83"/>
      <c r="I2" s="83"/>
      <c r="J2" s="41"/>
      <c r="K2" s="144"/>
      <c r="L2" s="144"/>
      <c r="M2" s="144"/>
      <c r="N2" s="144"/>
      <c r="O2" s="144"/>
    </row>
    <row r="3" spans="1:15" s="67" customFormat="1" ht="70.25" customHeight="1">
      <c r="A3" s="39" t="s">
        <v>69</v>
      </c>
      <c r="B3" s="38" t="s">
        <v>71</v>
      </c>
      <c r="C3" s="38" t="s">
        <v>103</v>
      </c>
      <c r="D3" s="39" t="s">
        <v>104</v>
      </c>
      <c r="E3" s="38" t="s">
        <v>512</v>
      </c>
      <c r="F3" s="38" t="s">
        <v>513</v>
      </c>
      <c r="G3" s="38" t="s">
        <v>514</v>
      </c>
      <c r="H3" s="78" t="s">
        <v>515</v>
      </c>
      <c r="I3" s="39" t="s">
        <v>516</v>
      </c>
      <c r="J3" s="39" t="s">
        <v>517</v>
      </c>
      <c r="K3" s="151"/>
      <c r="L3" s="152" t="s">
        <v>518</v>
      </c>
      <c r="M3" s="151"/>
      <c r="N3" s="152" t="s">
        <v>519</v>
      </c>
      <c r="O3" s="145" t="s">
        <v>99</v>
      </c>
    </row>
    <row r="4" spans="1:15" s="2" customFormat="1" ht="24">
      <c r="A4" s="64" t="str">
        <f>Criteres!B4</f>
        <v>Images</v>
      </c>
      <c r="B4" s="65" t="str">
        <f>Criteres!C4</f>
        <v>1.1</v>
      </c>
      <c r="C4" s="65" t="str">
        <f>Criteres!D4</f>
        <v>A</v>
      </c>
      <c r="D4" s="66" t="str">
        <f>Criteres!E4</f>
        <v>Chaque image porteuse d'information a-t-elle une alternative textuelle ?</v>
      </c>
      <c r="E4" s="9" t="s">
        <v>78</v>
      </c>
      <c r="F4" s="153"/>
      <c r="G4" s="136"/>
      <c r="H4" s="136"/>
      <c r="I4" s="43"/>
      <c r="J4" s="44"/>
      <c r="K4" s="140" t="str">
        <f>IF($E4="NC",Criteres!H4,"")</f>
        <v/>
      </c>
      <c r="L4" s="140" t="str">
        <f>IF($E4="NC",Criteres!G4,"")</f>
        <v/>
      </c>
      <c r="M4" s="140" t="str">
        <f>IF($E4="NC",Criteres!J4,"")</f>
        <v/>
      </c>
      <c r="N4" s="140" t="str">
        <f>IF($E4="NC",Criteres!I4,"")</f>
        <v/>
      </c>
      <c r="O4" s="140" t="str">
        <f>IF($E4="NC",Criteres!F4,"")</f>
        <v/>
      </c>
    </row>
    <row r="5" spans="1:15" s="2" customFormat="1" ht="96">
      <c r="A5" s="64" t="str">
        <f>Criteres!B5</f>
        <v>Images</v>
      </c>
      <c r="B5" s="65" t="str">
        <f>Criteres!C5</f>
        <v>1.2</v>
      </c>
      <c r="C5" s="65" t="str">
        <f>Criteres!D5</f>
        <v>A</v>
      </c>
      <c r="D5" s="66" t="str">
        <f>Criteres!E5</f>
        <v>Chaque image de décoration est-elle correctement ignorée par les technologies d'assistance ?</v>
      </c>
      <c r="E5" s="9" t="s">
        <v>79</v>
      </c>
      <c r="F5" s="154"/>
      <c r="G5" s="8"/>
      <c r="H5" s="136" t="s">
        <v>520</v>
      </c>
      <c r="I5" s="43"/>
      <c r="J5" s="42"/>
      <c r="K5" s="140">
        <f>IF($E5="NC",Criteres!H5,"")</f>
        <v>3</v>
      </c>
      <c r="L5" s="140" t="str">
        <f>IF($E5="NC",Criteres!G5,"")</f>
        <v>Faible à fort</v>
      </c>
      <c r="M5" s="140" t="str">
        <f>IF($E5="NC",Criteres!J5,"")</f>
        <v>S</v>
      </c>
      <c r="N5" s="140" t="str">
        <f>IF($E5="NC",Criteres!I5,"")</f>
        <v>Simple </v>
      </c>
      <c r="O5" s="140" t="str">
        <f>IF($E5="NC",Criteres!F5,"")</f>
        <v>Personnes aveugles et déficientes visuelles. </v>
      </c>
    </row>
    <row r="6" spans="1:1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4"/>
      <c r="G6" s="8"/>
      <c r="H6" s="110"/>
      <c r="I6" s="43"/>
      <c r="J6" s="42"/>
      <c r="K6" s="140" t="str">
        <f>IF($E6="NC",Criteres!H6,"")</f>
        <v/>
      </c>
      <c r="L6" s="140" t="str">
        <f>IF($E6="NC",Criteres!G6,"")</f>
        <v/>
      </c>
      <c r="M6" s="140" t="str">
        <f>IF($E6="NC",Criteres!J6,"")</f>
        <v/>
      </c>
      <c r="N6" s="140" t="str">
        <f>IF($E6="NC",Criteres!I6,"")</f>
        <v/>
      </c>
      <c r="O6" s="140" t="str">
        <f>IF($E6="NC",Criteres!F6,"")</f>
        <v/>
      </c>
    </row>
    <row r="7" spans="1:1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4"/>
      <c r="G7" s="8"/>
      <c r="H7" s="13"/>
      <c r="I7" s="43"/>
      <c r="J7" s="42"/>
      <c r="K7" s="140" t="str">
        <f>IF($E7="NC",Criteres!H7,"")</f>
        <v/>
      </c>
      <c r="L7" s="140" t="str">
        <f>IF($E7="NC",Criteres!G7,"")</f>
        <v/>
      </c>
      <c r="M7" s="140" t="str">
        <f>IF($E7="NC",Criteres!J7,"")</f>
        <v/>
      </c>
      <c r="N7" s="140" t="str">
        <f>IF($E7="NC",Criteres!I7,"")</f>
        <v/>
      </c>
      <c r="O7" s="140" t="str">
        <f>IF($E7="NC",Criteres!F7,"")</f>
        <v/>
      </c>
    </row>
    <row r="8" spans="1:1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4"/>
      <c r="G8" s="8"/>
      <c r="H8" s="13"/>
      <c r="I8" s="43"/>
      <c r="J8" s="42"/>
      <c r="K8" s="140" t="str">
        <f>IF($E8="NC",Criteres!H8,"")</f>
        <v/>
      </c>
      <c r="L8" s="140" t="str">
        <f>IF($E8="NC",Criteres!G8,"")</f>
        <v/>
      </c>
      <c r="M8" s="140" t="str">
        <f>IF($E8="NC",Criteres!J8,"")</f>
        <v/>
      </c>
      <c r="N8" s="140" t="str">
        <f>IF($E8="NC",Criteres!I8,"")</f>
        <v/>
      </c>
      <c r="O8" s="140" t="str">
        <f>IF($E8="NC",Criteres!F8,"")</f>
        <v/>
      </c>
    </row>
    <row r="9" spans="1:15" ht="24">
      <c r="A9" s="64" t="str">
        <f>Criteres!B9</f>
        <v>Images</v>
      </c>
      <c r="B9" s="65" t="str">
        <f>Criteres!C9</f>
        <v>1.6</v>
      </c>
      <c r="C9" s="65" t="str">
        <f>Criteres!D9</f>
        <v>A</v>
      </c>
      <c r="D9" s="66" t="str">
        <f>Criteres!E9</f>
        <v>Chaque image porteuse d'information a-t-elle, si nécessaire, une description détaillée ?</v>
      </c>
      <c r="E9" s="9" t="s">
        <v>80</v>
      </c>
      <c r="F9" s="154"/>
      <c r="G9" s="8"/>
      <c r="H9" s="13"/>
      <c r="I9" s="43"/>
      <c r="J9" s="42"/>
      <c r="K9" s="140" t="str">
        <f>IF($E9="NC",Criteres!H9,"")</f>
        <v/>
      </c>
      <c r="L9" s="140" t="str">
        <f>IF($E9="NC",Criteres!G9,"")</f>
        <v/>
      </c>
      <c r="M9" s="140" t="str">
        <f>IF($E9="NC",Criteres!J9,"")</f>
        <v/>
      </c>
      <c r="N9" s="140" t="str">
        <f>IF($E9="NC",Criteres!I9,"")</f>
        <v/>
      </c>
      <c r="O9" s="140" t="str">
        <f>IF($E9="NC",Criteres!F9,"")</f>
        <v/>
      </c>
    </row>
    <row r="10" spans="1:1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4"/>
      <c r="G10" s="8"/>
      <c r="H10" s="13"/>
      <c r="I10" s="43"/>
      <c r="J10" s="42"/>
      <c r="K10" s="140" t="str">
        <f>IF($E10="NC",Criteres!H10,"")</f>
        <v/>
      </c>
      <c r="L10" s="140" t="str">
        <f>IF($E10="NC",Criteres!G10,"")</f>
        <v/>
      </c>
      <c r="M10" s="140" t="str">
        <f>IF($E10="NC",Criteres!J10,"")</f>
        <v/>
      </c>
      <c r="N10" s="140" t="str">
        <f>IF($E10="NC",Criteres!I10,"")</f>
        <v/>
      </c>
      <c r="O10" s="140" t="str">
        <f>IF($E10="NC",Criteres!F10,"")</f>
        <v/>
      </c>
    </row>
    <row r="11" spans="1:1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4"/>
      <c r="G11" s="8"/>
      <c r="H11" s="13"/>
      <c r="I11" s="43"/>
      <c r="J11" s="42"/>
      <c r="K11" s="140" t="str">
        <f>IF($E11="NC",Criteres!H11,"")</f>
        <v/>
      </c>
      <c r="L11" s="140" t="str">
        <f>IF($E11="NC",Criteres!G11,"")</f>
        <v/>
      </c>
      <c r="M11" s="140" t="str">
        <f>IF($E11="NC",Criteres!J11,"")</f>
        <v/>
      </c>
      <c r="N11" s="140" t="str">
        <f>IF($E11="NC",Criteres!I11,"")</f>
        <v/>
      </c>
      <c r="O11" s="140" t="str">
        <f>IF($E11="NC",Criteres!F11,"")</f>
        <v/>
      </c>
    </row>
    <row r="12" spans="1:15" ht="24">
      <c r="A12" s="64" t="str">
        <f>Criteres!B12</f>
        <v>Images</v>
      </c>
      <c r="B12" s="65" t="str">
        <f>Criteres!C12</f>
        <v>1.9</v>
      </c>
      <c r="C12" s="65" t="str">
        <f>Criteres!D12</f>
        <v>A</v>
      </c>
      <c r="D12" s="66" t="str">
        <f>Criteres!E12</f>
        <v>Chaque légende d'image est-elle, si nécessaire, correctement reliée à l'image correspondante ?</v>
      </c>
      <c r="E12" s="9" t="s">
        <v>80</v>
      </c>
      <c r="F12" s="154"/>
      <c r="G12" s="8"/>
      <c r="H12" s="110"/>
      <c r="I12" s="43"/>
      <c r="J12" s="42"/>
      <c r="K12" s="140" t="str">
        <f>IF($E12="NC",Criteres!H12,"")</f>
        <v/>
      </c>
      <c r="L12" s="140" t="str">
        <f>IF($E12="NC",Criteres!G12,"")</f>
        <v/>
      </c>
      <c r="M12" s="140" t="str">
        <f>IF($E12="NC",Criteres!J12,"")</f>
        <v/>
      </c>
      <c r="N12" s="140" t="str">
        <f>IF($E12="NC",Criteres!I12,"")</f>
        <v/>
      </c>
      <c r="O12" s="140" t="str">
        <f>IF($E12="NC",Criteres!F12,"")</f>
        <v/>
      </c>
    </row>
    <row r="13" spans="1:15" ht="48" hidden="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4"/>
      <c r="G13" s="8"/>
      <c r="H13" s="13"/>
      <c r="I13" s="43"/>
      <c r="J13" s="42"/>
      <c r="K13" s="140" t="str">
        <f>IF($E13="NC",Criteres!H13,"")</f>
        <v/>
      </c>
      <c r="L13" s="140" t="str">
        <f>IF($E13="NC",Criteres!G13,"")</f>
        <v/>
      </c>
      <c r="M13" s="140" t="str">
        <f>IF($E13="NC",Criteres!J13,"")</f>
        <v/>
      </c>
      <c r="N13" s="140" t="str">
        <f>IF($E13="NC",Criteres!I13,"")</f>
        <v/>
      </c>
      <c r="O13" s="140" t="str">
        <f>IF($E13="NC",Criteres!F13,"")</f>
        <v/>
      </c>
    </row>
    <row r="14" spans="1:15" ht="16">
      <c r="A14" s="64" t="str">
        <f>Criteres!B14</f>
        <v>Cadres</v>
      </c>
      <c r="B14" s="65" t="str">
        <f>Criteres!C14</f>
        <v>2.1</v>
      </c>
      <c r="C14" s="65" t="str">
        <f>Criteres!D14</f>
        <v>A</v>
      </c>
      <c r="D14" s="66" t="str">
        <f>Criteres!E14</f>
        <v>Chaque cadre a-t-il un titre de cadre ?</v>
      </c>
      <c r="E14" s="9" t="s">
        <v>80</v>
      </c>
      <c r="F14" s="154"/>
      <c r="G14" s="8"/>
      <c r="H14" s="13"/>
      <c r="I14" s="43"/>
      <c r="J14" s="42"/>
      <c r="K14" s="140" t="str">
        <f>IF($E14="NC",Criteres!H14,"")</f>
        <v/>
      </c>
      <c r="L14" s="140" t="str">
        <f>IF($E14="NC",Criteres!G14,"")</f>
        <v/>
      </c>
      <c r="M14" s="140" t="str">
        <f>IF($E14="NC",Criteres!J14,"")</f>
        <v/>
      </c>
      <c r="N14" s="140" t="str">
        <f>IF($E14="NC",Criteres!I14,"")</f>
        <v/>
      </c>
      <c r="O14" s="140" t="str">
        <f>IF($E14="NC",Criteres!F14,"")</f>
        <v/>
      </c>
    </row>
    <row r="15" spans="1:15" ht="24">
      <c r="A15" s="64" t="str">
        <f>Criteres!B15</f>
        <v>Cadres</v>
      </c>
      <c r="B15" s="65" t="str">
        <f>Criteres!C15</f>
        <v>2.2</v>
      </c>
      <c r="C15" s="65" t="str">
        <f>Criteres!D15</f>
        <v>A</v>
      </c>
      <c r="D15" s="66" t="str">
        <f>Criteres!E15</f>
        <v>Pour chaque cadre ayant un titre de cadre, ce titre de cadre est-il pertinent ?</v>
      </c>
      <c r="E15" s="9" t="s">
        <v>80</v>
      </c>
      <c r="F15" s="154"/>
      <c r="G15" s="8"/>
      <c r="H15" s="136"/>
      <c r="I15" s="43"/>
      <c r="J15" s="42"/>
      <c r="K15" s="140" t="str">
        <f>IF($E15="NC",Criteres!H15,"")</f>
        <v/>
      </c>
      <c r="L15" s="140" t="str">
        <f>IF($E15="NC",Criteres!G15,"")</f>
        <v/>
      </c>
      <c r="M15" s="140" t="str">
        <f>IF($E15="NC",Criteres!J15,"")</f>
        <v/>
      </c>
      <c r="N15" s="140" t="str">
        <f>IF($E15="NC",Criteres!I15,"")</f>
        <v/>
      </c>
      <c r="O15" s="140" t="str">
        <f>IF($E15="NC",Criteres!F15,"")</f>
        <v/>
      </c>
    </row>
    <row r="16" spans="1:1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80</v>
      </c>
      <c r="F16" s="154"/>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4"/>
      <c r="G17" s="8"/>
      <c r="H17" s="13"/>
      <c r="I17" s="43"/>
      <c r="J17" s="42"/>
      <c r="K17" s="140" t="str">
        <f>IF($E17="NC",Criteres!H17,"")</f>
        <v/>
      </c>
      <c r="L17" s="140" t="str">
        <f>IF($E17="NC",Criteres!G17,"")</f>
        <v/>
      </c>
      <c r="M17" s="140" t="str">
        <f>IF($E17="NC",Criteres!J17,"")</f>
        <v/>
      </c>
      <c r="N17" s="140" t="str">
        <f>IF($E17="NC",Criteres!I17,"")</f>
        <v/>
      </c>
      <c r="O17" s="140" t="str">
        <f>IF($E17="NC",Criteres!F17,"")</f>
        <v/>
      </c>
    </row>
    <row r="18" spans="1:15" ht="132">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79</v>
      </c>
      <c r="F18" s="154" t="s">
        <v>522</v>
      </c>
      <c r="G18" s="8"/>
      <c r="H18" s="136" t="s">
        <v>523</v>
      </c>
      <c r="I18" s="43"/>
      <c r="J18" s="42"/>
      <c r="K18" s="140">
        <f>IF($E18="NC",Criteres!H18,"")</f>
        <v>1</v>
      </c>
      <c r="L18" s="140" t="str">
        <f>IF($E18="NC",Criteres!G18,"")</f>
        <v>Fort à majeur</v>
      </c>
      <c r="M18" s="140" t="str">
        <f>IF($E18="NC",Criteres!J18,"")</f>
        <v>M</v>
      </c>
      <c r="N18" s="140" t="str">
        <f>IF($E18="NC",Criteres!I18,"")</f>
        <v xml:space="preserve">Moyenne à Complexe </v>
      </c>
      <c r="O18" s="140" t="str">
        <f>IF($E18="NC",Criteres!F18,"")</f>
        <v xml:space="preserve">Personnes déficientes visuelles. </v>
      </c>
    </row>
    <row r="19" spans="1:15" ht="36" hidden="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4"/>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80</v>
      </c>
      <c r="F20" s="154"/>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80</v>
      </c>
      <c r="F21" s="154"/>
      <c r="G21" s="8"/>
      <c r="H21" s="77"/>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80</v>
      </c>
      <c r="F22" s="154"/>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80</v>
      </c>
      <c r="F23" s="154"/>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80</v>
      </c>
      <c r="F24" s="154"/>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4"/>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80</v>
      </c>
      <c r="F26" s="154"/>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80</v>
      </c>
      <c r="F27" s="154"/>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4"/>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4"/>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80</v>
      </c>
      <c r="F30" s="154"/>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4"/>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80</v>
      </c>
      <c r="F32" s="154"/>
      <c r="G32" s="8"/>
      <c r="H32" s="13"/>
      <c r="I32" s="43"/>
      <c r="J32" s="42"/>
      <c r="K32" s="140" t="str">
        <f>IF($E32="NC",Criteres!H32,"")</f>
        <v/>
      </c>
      <c r="L32" s="140" t="str">
        <f>IF($E32="NC",Criteres!G32,"")</f>
        <v/>
      </c>
      <c r="M32" s="140" t="str">
        <f>IF($E32="NC",Criteres!J32,"")</f>
        <v/>
      </c>
      <c r="N32" s="140" t="str">
        <f>IF($E32="NC",Criteres!I32,"")</f>
        <v/>
      </c>
      <c r="O32" s="140" t="str">
        <f>IF($E32="NC",Criteres!F32,"")</f>
        <v/>
      </c>
    </row>
    <row r="33" spans="1:15" ht="36" hidden="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4"/>
      <c r="G33" s="8"/>
      <c r="H33" s="13"/>
      <c r="I33" s="43"/>
      <c r="J33" s="42"/>
      <c r="K33" s="140" t="str">
        <f>IF($E33="NC",Criteres!H33,"")</f>
        <v/>
      </c>
      <c r="L33" s="140" t="str">
        <f>IF($E33="NC",Criteres!G33,"")</f>
        <v/>
      </c>
      <c r="M33" s="140" t="str">
        <f>IF($E33="NC",Criteres!J33,"")</f>
        <v/>
      </c>
      <c r="N33" s="140" t="str">
        <f>IF($E33="NC",Criteres!I33,"")</f>
        <v/>
      </c>
      <c r="O33" s="140" t="str">
        <f>IF($E33="NC",Criteres!F33,"")</f>
        <v/>
      </c>
    </row>
    <row r="34" spans="1:15" ht="36" hidden="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4"/>
      <c r="G34" s="8"/>
      <c r="H34" s="13"/>
      <c r="I34" s="43"/>
      <c r="J34" s="42"/>
      <c r="K34" s="140" t="str">
        <f>IF($E34="NC",Criteres!H34,"")</f>
        <v/>
      </c>
      <c r="L34" s="140" t="str">
        <f>IF($E34="NC",Criteres!G34,"")</f>
        <v/>
      </c>
      <c r="M34" s="140" t="str">
        <f>IF($E34="NC",Criteres!J34,"")</f>
        <v/>
      </c>
      <c r="N34" s="140" t="str">
        <f>IF($E34="NC",Criteres!I34,"")</f>
        <v/>
      </c>
      <c r="O34" s="140" t="str">
        <f>IF($E34="NC",Criteres!F34,"")</f>
        <v/>
      </c>
    </row>
    <row r="35" spans="1:15" ht="36" hidden="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4"/>
      <c r="G35" s="8"/>
      <c r="H35" s="13"/>
      <c r="I35" s="43"/>
      <c r="J35" s="42"/>
      <c r="K35" s="140" t="str">
        <f>IF($E35="NC",Criteres!H35,"")</f>
        <v/>
      </c>
      <c r="L35" s="140" t="str">
        <f>IF($E35="NC",Criteres!G35,"")</f>
        <v/>
      </c>
      <c r="M35" s="140" t="str">
        <f>IF($E35="NC",Criteres!J35,"")</f>
        <v/>
      </c>
      <c r="N35" s="140" t="str">
        <f>IF($E35="NC",Criteres!I35,"")</f>
        <v/>
      </c>
      <c r="O35" s="140" t="str">
        <f>IF($E35="NC",Criteres!F35,"")</f>
        <v/>
      </c>
    </row>
    <row r="36" spans="1:15" ht="36" hidden="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4"/>
      <c r="G36" s="8"/>
      <c r="H36" s="13"/>
      <c r="I36" s="43"/>
      <c r="J36" s="42"/>
      <c r="K36" s="140" t="str">
        <f>IF($E36="NC",Criteres!H36,"")</f>
        <v/>
      </c>
      <c r="L36" s="140" t="str">
        <f>IF($E36="NC",Criteres!G36,"")</f>
        <v/>
      </c>
      <c r="M36" s="140" t="str">
        <f>IF($E36="NC",Criteres!J36,"")</f>
        <v/>
      </c>
      <c r="N36" s="140" t="str">
        <f>IF($E36="NC",Criteres!I36,"")</f>
        <v/>
      </c>
      <c r="O36" s="140" t="str">
        <f>IF($E36="NC",Criteres!F36,"")</f>
        <v/>
      </c>
    </row>
    <row r="37" spans="1:15" ht="36" hidden="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4"/>
      <c r="G37" s="8"/>
      <c r="H37" s="13"/>
      <c r="I37" s="43"/>
      <c r="J37" s="42"/>
      <c r="K37" s="140" t="str">
        <f>IF($E37="NC",Criteres!H37,"")</f>
        <v/>
      </c>
      <c r="L37" s="140" t="str">
        <f>IF($E37="NC",Criteres!G37,"")</f>
        <v/>
      </c>
      <c r="M37" s="140" t="str">
        <f>IF($E37="NC",Criteres!J37,"")</f>
        <v/>
      </c>
      <c r="N37" s="140" t="str">
        <f>IF($E37="NC",Criteres!I37,"")</f>
        <v/>
      </c>
      <c r="O37" s="140" t="str">
        <f>IF($E37="NC",Criteres!F37,"")</f>
        <v/>
      </c>
    </row>
    <row r="38" spans="1:15" ht="36" hidden="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4"/>
      <c r="G38" s="8"/>
      <c r="H38" s="13"/>
      <c r="I38" s="43"/>
      <c r="J38" s="42"/>
      <c r="K38" s="140" t="str">
        <f>IF($E38="NC",Criteres!H38,"")</f>
        <v/>
      </c>
      <c r="L38" s="140" t="str">
        <f>IF($E38="NC",Criteres!G38,"")</f>
        <v/>
      </c>
      <c r="M38" s="140" t="str">
        <f>IF($E38="NC",Criteres!J38,"")</f>
        <v/>
      </c>
      <c r="N38" s="140" t="str">
        <f>IF($E38="NC",Criteres!I38,"")</f>
        <v/>
      </c>
      <c r="O38" s="140" t="str">
        <f>IF($E38="NC",Criteres!F38,"")</f>
        <v/>
      </c>
    </row>
    <row r="39" spans="1:15" ht="36" hidden="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4"/>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4"/>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4"/>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4"/>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4"/>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4"/>
      <c r="G44" s="8"/>
      <c r="H44" s="138"/>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4"/>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4"/>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4"/>
      <c r="G47" s="8"/>
      <c r="H47" s="13"/>
      <c r="I47" s="43"/>
      <c r="J47" s="42"/>
      <c r="K47" s="140" t="str">
        <f>IF($E47="NC",Criteres!H47,"")</f>
        <v/>
      </c>
      <c r="L47" s="140" t="str">
        <f>IF($E47="NC",Criteres!G47,"")</f>
        <v/>
      </c>
      <c r="M47" s="140" t="str">
        <f>IF($E47="NC",Criteres!J47,"")</f>
        <v/>
      </c>
      <c r="N47" s="140" t="str">
        <f>IF($E47="NC",Criteres!I47,"")</f>
        <v/>
      </c>
      <c r="O47" s="140" t="str">
        <f>IF($E47="NC",Criteres!F47,"")</f>
        <v/>
      </c>
    </row>
    <row r="48" spans="1:15" ht="144">
      <c r="A48" s="64" t="str">
        <f>Criteres!B48</f>
        <v>Liens</v>
      </c>
      <c r="B48" s="65" t="str">
        <f>Criteres!C48</f>
        <v>6.1</v>
      </c>
      <c r="C48" s="65" t="str">
        <f>Criteres!D48</f>
        <v>A</v>
      </c>
      <c r="D48" s="66" t="str">
        <f>Criteres!E48</f>
        <v>Chaque lien est-il explicite (hors cas particuliers) ?</v>
      </c>
      <c r="E48" s="9" t="s">
        <v>79</v>
      </c>
      <c r="F48" s="154" t="s">
        <v>522</v>
      </c>
      <c r="G48" s="8"/>
      <c r="H48" s="138" t="s">
        <v>524</v>
      </c>
      <c r="I48" s="43"/>
      <c r="J48" s="42"/>
      <c r="K48" s="140">
        <f>IF($E48="NC",Criteres!H48,"")</f>
        <v>1</v>
      </c>
      <c r="L48" s="140" t="str">
        <f>IF($E48="NC",Criteres!G48,"")</f>
        <v>Majeur</v>
      </c>
      <c r="M48" s="140" t="str">
        <f>IF($E48="NC",Criteres!J48,"")</f>
        <v>M</v>
      </c>
      <c r="N48" s="140" t="str">
        <f>IF($E48="NC",Criteres!I48,"")</f>
        <v>Moyenne</v>
      </c>
      <c r="O48" s="140" t="str">
        <f>IF($E48="NC",Criteres!F48,"")</f>
        <v xml:space="preserve">Personnes aveugles, déficientes visuelles, handicapées intellectuelles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4"/>
      <c r="G49" s="8"/>
      <c r="H49" s="13"/>
      <c r="I49" s="43"/>
      <c r="J49" s="42"/>
      <c r="K49" s="140" t="str">
        <f>IF($E49="NC",Criteres!H49,"")</f>
        <v/>
      </c>
      <c r="L49" s="140" t="str">
        <f>IF($E49="NC",Criteres!G49,"")</f>
        <v/>
      </c>
      <c r="M49" s="140" t="str">
        <f>IF($E49="NC",Criteres!J49,"")</f>
        <v/>
      </c>
      <c r="N49" s="140" t="str">
        <f>IF($E49="NC",Criteres!I49,"")</f>
        <v/>
      </c>
      <c r="O49" s="140" t="str">
        <f>IF($E49="NC",Criteres!F49,"")</f>
        <v/>
      </c>
    </row>
    <row r="50" spans="1:15" ht="24" hidden="1">
      <c r="A50" s="64" t="str">
        <f>Criteres!B50</f>
        <v>Liens</v>
      </c>
      <c r="B50" s="65" t="str">
        <f>Criteres!C50</f>
        <v>6.3</v>
      </c>
      <c r="C50" s="65" t="str">
        <f>Criteres!D50</f>
        <v>AAA</v>
      </c>
      <c r="D50" s="66" t="str">
        <f>Criteres!E50</f>
        <v>Chaque intitulé de lien seul est-il explicite hors contexte (hors cas particuliers) ?</v>
      </c>
      <c r="E50" s="9" t="s">
        <v>521</v>
      </c>
      <c r="F50" s="154"/>
      <c r="G50" s="8"/>
      <c r="H50" s="13"/>
      <c r="I50" s="43"/>
      <c r="J50" s="42"/>
      <c r="K50" s="140" t="str">
        <f>IF($E50="NC",Criteres!H50,"")</f>
        <v/>
      </c>
      <c r="L50" s="140" t="str">
        <f>IF($E50="NC",Criteres!G50,"")</f>
        <v/>
      </c>
      <c r="M50" s="140" t="str">
        <f>IF($E50="NC",Criteres!J50,"")</f>
        <v/>
      </c>
      <c r="N50" s="140" t="str">
        <f>IF($E50="NC",Criteres!I50,"")</f>
        <v/>
      </c>
      <c r="O50" s="140" t="str">
        <f>IF($E50="NC",Criteres!F50,"")</f>
        <v/>
      </c>
    </row>
    <row r="51" spans="1:15" ht="383">
      <c r="A51" s="64" t="str">
        <f>Criteres!B51</f>
        <v>Script</v>
      </c>
      <c r="B51" s="65" t="str">
        <f>Criteres!C51</f>
        <v>7.1</v>
      </c>
      <c r="C51" s="65" t="str">
        <f>Criteres!D51</f>
        <v>A</v>
      </c>
      <c r="D51" s="66" t="str">
        <f>Criteres!E51</f>
        <v>Chaque script est-il, si nécessaire, compatible avec les technologies d'assistance ?</v>
      </c>
      <c r="E51" s="9" t="s">
        <v>79</v>
      </c>
      <c r="F51" s="154" t="s">
        <v>522</v>
      </c>
      <c r="G51" s="8"/>
      <c r="H51" s="138" t="s">
        <v>525</v>
      </c>
      <c r="I51" s="43"/>
      <c r="J51" s="42"/>
      <c r="K51" s="140">
        <f>IF($E51="NC",Criteres!H51,"")</f>
        <v>1</v>
      </c>
      <c r="L51" s="140" t="str">
        <f>IF($E51="NC",Criteres!G51,"")</f>
        <v>Fort à majeur</v>
      </c>
      <c r="M51" s="140" t="str">
        <f>IF($E51="NC",Criteres!J51,"")</f>
        <v>C</v>
      </c>
      <c r="N51" s="140" t="str">
        <f>IF($E51="NC",Criteres!I51,"")</f>
        <v xml:space="preserve">Complexe à très complexe </v>
      </c>
      <c r="O51" s="140" t="str">
        <f>IF($E51="NC",Criteres!F51,"")</f>
        <v xml:space="preserve">Personnes aveugles, déficientes visuelles, handicapées motrices.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4"/>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78</v>
      </c>
      <c r="F53" s="154"/>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78</v>
      </c>
      <c r="F54" s="154"/>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80</v>
      </c>
      <c r="F55" s="154"/>
      <c r="G55" s="8"/>
      <c r="H55" s="13"/>
      <c r="I55" s="43"/>
      <c r="J55" s="42"/>
      <c r="K55" s="140" t="str">
        <f>IF($E55="NC",Criteres!H55,"")</f>
        <v/>
      </c>
      <c r="L55" s="140" t="str">
        <f>IF($E55="NC",Criteres!G55,"")</f>
        <v/>
      </c>
      <c r="M55" s="140" t="str">
        <f>IF($E55="NC",Criteres!J55,"")</f>
        <v/>
      </c>
      <c r="N55" s="140" t="str">
        <f>IF($E55="NC",Criteres!I55,"")</f>
        <v/>
      </c>
      <c r="O55" s="140" t="str">
        <f>IF($E55="NC",Criteres!F55,"")</f>
        <v/>
      </c>
    </row>
    <row r="56" spans="1:15" ht="36" hidden="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4"/>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4"/>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4"/>
      <c r="G58" s="8"/>
      <c r="H58" s="80"/>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4"/>
      <c r="G59" s="8"/>
      <c r="H59" s="138"/>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4"/>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4"/>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4"/>
      <c r="G62" s="8"/>
      <c r="H62" s="13"/>
      <c r="I62" s="43"/>
      <c r="J62" s="42"/>
      <c r="K62" s="140" t="str">
        <f>IF($E62="NC",Criteres!H62,"")</f>
        <v/>
      </c>
      <c r="L62" s="140" t="str">
        <f>IF($E62="NC",Criteres!G62,"")</f>
        <v/>
      </c>
      <c r="M62" s="140" t="str">
        <f>IF($E62="NC",Criteres!J62,"")</f>
        <v/>
      </c>
      <c r="N62" s="140" t="str">
        <f>IF($E62="NC",Criteres!I62,"")</f>
        <v/>
      </c>
      <c r="O62" s="140" t="str">
        <f>IF($E62="NC",Criteres!F62,"")</f>
        <v/>
      </c>
    </row>
    <row r="63" spans="1:15" ht="204">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79</v>
      </c>
      <c r="F63" s="154" t="s">
        <v>522</v>
      </c>
      <c r="G63" s="8"/>
      <c r="H63" s="138" t="s">
        <v>526</v>
      </c>
      <c r="I63" s="43"/>
      <c r="J63" s="42"/>
      <c r="K63" s="140">
        <f>IF($E63="NC",Criteres!H63,"")</f>
        <v>2</v>
      </c>
      <c r="L63" s="140" t="str">
        <f>IF($E63="NC",Criteres!G63,"")</f>
        <v>Fort</v>
      </c>
      <c r="M63" s="140" t="str">
        <f>IF($E63="NC",Criteres!J63,"")</f>
        <v>S</v>
      </c>
      <c r="N63" s="140" t="str">
        <f>IF($E63="NC",Criteres!I63,"")</f>
        <v>Simple </v>
      </c>
      <c r="O63" s="140" t="str">
        <f>IF($E63="NC",Criteres!F63,"")</f>
        <v xml:space="preserve">Personnes aveugles.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78</v>
      </c>
      <c r="F64" s="154"/>
      <c r="G64" s="8"/>
      <c r="H64" s="13"/>
      <c r="I64" s="43"/>
      <c r="J64" s="42"/>
      <c r="K64" s="140" t="str">
        <f>IF($E64="NC",Criteres!H64,"")</f>
        <v/>
      </c>
      <c r="L64" s="140" t="str">
        <f>IF($E64="NC",Criteres!G64,"")</f>
        <v/>
      </c>
      <c r="M64" s="140" t="str">
        <f>IF($E64="NC",Criteres!J64,"")</f>
        <v/>
      </c>
      <c r="N64" s="140" t="str">
        <f>IF($E64="NC",Criteres!I64,"")</f>
        <v/>
      </c>
      <c r="O64" s="140" t="str">
        <f>IF($E64="NC",Criteres!F64,"")</f>
        <v/>
      </c>
    </row>
    <row r="65" spans="1:15" ht="3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78</v>
      </c>
      <c r="F65" s="154"/>
      <c r="G65" s="8"/>
      <c r="H65" s="138"/>
      <c r="I65" s="43"/>
      <c r="J65" s="42" t="s">
        <v>527</v>
      </c>
      <c r="K65" s="140" t="str">
        <f>IF($E65="NC",Criteres!H65,"")</f>
        <v/>
      </c>
      <c r="L65" s="140" t="str">
        <f>IF($E65="NC",Criteres!G65,"")</f>
        <v/>
      </c>
      <c r="M65" s="140" t="str">
        <f>IF($E65="NC",Criteres!J65,"")</f>
        <v/>
      </c>
      <c r="N65" s="140" t="str">
        <f>IF($E65="NC",Criteres!I65,"")</f>
        <v/>
      </c>
      <c r="O65" s="140" t="str">
        <f>IF($E65="NC",Criteres!F65,"")</f>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4"/>
      <c r="G66" s="8"/>
      <c r="H66" s="13"/>
      <c r="I66" s="43"/>
      <c r="J66" s="42"/>
      <c r="K66" s="140" t="str">
        <f>IF($E66="NC",Criteres!H66,"")</f>
        <v/>
      </c>
      <c r="L66" s="140" t="str">
        <f>IF($E66="NC",Criteres!G66,"")</f>
        <v/>
      </c>
      <c r="M66" s="140" t="str">
        <f>IF($E66="NC",Criteres!J66,"")</f>
        <v/>
      </c>
      <c r="N66" s="140" t="str">
        <f>IF($E66="NC",Criteres!I66,"")</f>
        <v/>
      </c>
      <c r="O66" s="140" t="str">
        <f>IF($E66="NC",Criteres!F66,"")</f>
        <v/>
      </c>
    </row>
    <row r="67" spans="1:15" ht="144">
      <c r="A67" s="64" t="str">
        <f>Criteres!B67</f>
        <v>Structuration</v>
      </c>
      <c r="B67" s="65" t="str">
        <f>Criteres!C67</f>
        <v>9.1</v>
      </c>
      <c r="C67" s="65" t="str">
        <f>Criteres!D67</f>
        <v>A</v>
      </c>
      <c r="D67" s="66" t="str">
        <f>Criteres!E67</f>
        <v>Dans chaque page web, l'information est-elle structurée par l'utilisation appropriée de titres ?</v>
      </c>
      <c r="E67" s="9" t="s">
        <v>79</v>
      </c>
      <c r="F67" s="154" t="s">
        <v>522</v>
      </c>
      <c r="G67" s="8"/>
      <c r="H67" s="138" t="s">
        <v>528</v>
      </c>
      <c r="I67" s="43"/>
      <c r="J67" s="42"/>
      <c r="K67" s="140">
        <f>IF($E67="NC",Criteres!H67,"")</f>
        <v>2</v>
      </c>
      <c r="L67" s="140" t="str">
        <f>IF($E67="NC",Criteres!G67,"")</f>
        <v>Modéré à fort</v>
      </c>
      <c r="M67" s="140" t="str">
        <f>IF($E67="NC",Criteres!J67,"")</f>
        <v>M</v>
      </c>
      <c r="N67" s="140" t="str">
        <f>IF($E67="NC",Criteres!I67,"")</f>
        <v>Moyenne</v>
      </c>
      <c r="O67" s="140" t="str">
        <f>IF($E67="NC",Criteres!F67,"")</f>
        <v xml:space="preserve">Personnes aveugles, personnes handicapées motrices.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4"/>
      <c r="G68" s="8"/>
      <c r="H68" s="138"/>
      <c r="I68" s="43"/>
      <c r="J68" s="42" t="s">
        <v>527</v>
      </c>
      <c r="K68" s="140" t="str">
        <f>IF($E68="NC",Criteres!H68,"")</f>
        <v/>
      </c>
      <c r="L68" s="140" t="str">
        <f>IF($E68="NC",Criteres!G68,"")</f>
        <v/>
      </c>
      <c r="M68" s="140" t="str">
        <f>IF($E68="NC",Criteres!J68,"")</f>
        <v/>
      </c>
      <c r="N68" s="140" t="str">
        <f>IF($E68="NC",Criteres!I68,"")</f>
        <v/>
      </c>
      <c r="O68" s="140" t="str">
        <f>IF($E68="NC",Criteres!F68,"")</f>
        <v/>
      </c>
    </row>
    <row r="69" spans="1:15" ht="108">
      <c r="A69" s="64" t="str">
        <f>Criteres!B69</f>
        <v>Structuration</v>
      </c>
      <c r="B69" s="65" t="str">
        <f>Criteres!C69</f>
        <v>9.3</v>
      </c>
      <c r="C69" s="65" t="str">
        <f>Criteres!D69</f>
        <v>A</v>
      </c>
      <c r="D69" s="66" t="str">
        <f>Criteres!E69</f>
        <v>Dans chaque page web, chaque liste est-elle correctement structurée ?</v>
      </c>
      <c r="E69" s="9" t="s">
        <v>79</v>
      </c>
      <c r="F69" s="154"/>
      <c r="G69" s="8"/>
      <c r="H69" s="138" t="s">
        <v>529</v>
      </c>
      <c r="I69" s="43"/>
      <c r="J69" s="42"/>
      <c r="K69" s="140">
        <f>IF($E69="NC",Criteres!H69,"")</f>
        <v>2</v>
      </c>
      <c r="L69" s="140" t="str">
        <f>IF($E69="NC",Criteres!G69,"")</f>
        <v>Modéré à fort</v>
      </c>
      <c r="M69" s="140" t="str">
        <f>IF($E69="NC",Criteres!J69,"")</f>
        <v>M</v>
      </c>
      <c r="N69" s="140" t="str">
        <f>IF($E69="NC",Criteres!I69,"")</f>
        <v>Moyenne</v>
      </c>
      <c r="O69" s="140" t="str">
        <f>IF($E69="NC",Criteres!F69,"")</f>
        <v xml:space="preserve">Personnes aveugles.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4"/>
      <c r="G70" s="8"/>
      <c r="H70" s="13"/>
      <c r="I70" s="43"/>
      <c r="J70" s="42"/>
      <c r="K70" s="140" t="str">
        <f>IF($E70="NC",Criteres!H70,"")</f>
        <v/>
      </c>
      <c r="L70" s="140" t="str">
        <f>IF($E70="NC",Criteres!G70,"")</f>
        <v/>
      </c>
      <c r="M70" s="140" t="str">
        <f>IF($E70="NC",Criteres!J70,"")</f>
        <v/>
      </c>
      <c r="N70" s="140" t="str">
        <f>IF($E70="NC",Criteres!I70,"")</f>
        <v/>
      </c>
      <c r="O70" s="140" t="str">
        <f>IF($E70="NC",Criteres!F70,"")</f>
        <v/>
      </c>
    </row>
    <row r="71" spans="1:15" ht="36" hidden="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4"/>
      <c r="G71" s="8"/>
      <c r="H71" s="13"/>
      <c r="I71" s="43"/>
      <c r="J71" s="42"/>
      <c r="K71" s="140" t="str">
        <f>IF($E71="NC",Criteres!H71,"")</f>
        <v/>
      </c>
      <c r="L71" s="140" t="str">
        <f>IF($E71="NC",Criteres!G71,"")</f>
        <v/>
      </c>
      <c r="M71" s="140" t="str">
        <f>IF($E71="NC",Criteres!J71,"")</f>
        <v/>
      </c>
      <c r="N71" s="140" t="str">
        <f>IF($E71="NC",Criteres!I71,"")</f>
        <v/>
      </c>
      <c r="O71" s="140" t="str">
        <f>IF($E71="NC",Criteres!F71,"")</f>
        <v/>
      </c>
    </row>
    <row r="72" spans="1:15" ht="24" hidden="1">
      <c r="A72" s="64" t="str">
        <f>Criteres!B72</f>
        <v>Structuration</v>
      </c>
      <c r="B72" s="65" t="str">
        <f>Criteres!C72</f>
        <v>9.6</v>
      </c>
      <c r="C72" s="65" t="str">
        <f>Criteres!D72</f>
        <v>AAA</v>
      </c>
      <c r="D72" s="66" t="str">
        <f>Criteres!E72</f>
        <v>Dans chaque page Web, la signification de chaque abréviation est-elle pertinente ?</v>
      </c>
      <c r="E72" s="9" t="s">
        <v>521</v>
      </c>
      <c r="F72" s="154"/>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4"/>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4"/>
      <c r="G74" s="8"/>
      <c r="H74" s="13"/>
      <c r="I74" s="43"/>
      <c r="J74" s="42"/>
      <c r="K74" s="140" t="str">
        <f>IF($E74="NC",Criteres!H74,"")</f>
        <v/>
      </c>
      <c r="L74" s="140" t="str">
        <f>IF($E74="NC",Criteres!G74,"")</f>
        <v/>
      </c>
      <c r="M74" s="140" t="str">
        <f>IF($E74="NC",Criteres!J74,"")</f>
        <v/>
      </c>
      <c r="N74" s="140" t="str">
        <f>IF($E74="NC",Criteres!I74,"")</f>
        <v/>
      </c>
      <c r="O74" s="140" t="str">
        <f>IF($E74="NC",Criteres!F74,"")</f>
        <v/>
      </c>
    </row>
    <row r="75" spans="1:15" ht="132">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79</v>
      </c>
      <c r="F75" s="154"/>
      <c r="G75" s="8"/>
      <c r="H75" s="138" t="s">
        <v>530</v>
      </c>
      <c r="I75" s="43"/>
      <c r="J75" s="42"/>
      <c r="K75" s="140">
        <f>IF($E75="NC",Criteres!H75,"")</f>
        <v>1</v>
      </c>
      <c r="L75" s="140" t="str">
        <f>IF($E75="NC",Criteres!G75,"")</f>
        <v>Fort à majeur</v>
      </c>
      <c r="M75" s="140" t="str">
        <f>IF($E75="NC",Criteres!J75,"")</f>
        <v>M</v>
      </c>
      <c r="N75" s="140" t="str">
        <f>IF($E75="NC",Criteres!I75,"")</f>
        <v xml:space="preserve">Moyenne à complexe </v>
      </c>
      <c r="O75" s="140" t="str">
        <f>IF($E75="NC",Criteres!F75,"")</f>
        <v xml:space="preserve">Personnes aveugles.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4"/>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4"/>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80</v>
      </c>
      <c r="F78" s="154"/>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78</v>
      </c>
      <c r="F79" s="154"/>
      <c r="G79" s="8"/>
      <c r="H79" s="138"/>
      <c r="I79" s="138"/>
      <c r="J79" s="138" t="s">
        <v>527</v>
      </c>
      <c r="K79" s="138"/>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4"/>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80</v>
      </c>
      <c r="F81" s="154"/>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80</v>
      </c>
      <c r="F82" s="154"/>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4"/>
      <c r="G83" s="8"/>
      <c r="H83" s="219"/>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4"/>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4"/>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4"/>
      <c r="G86" s="8"/>
      <c r="H86" s="13"/>
      <c r="I86" s="43"/>
      <c r="J86" s="42"/>
      <c r="K86" s="140" t="str">
        <f>IF($E86="NC",Criteres!H86,"")</f>
        <v/>
      </c>
      <c r="L86" s="140" t="str">
        <f>IF($E86="NC",Criteres!G86,"")</f>
        <v/>
      </c>
      <c r="M86" s="140" t="str">
        <f>IF($E86="NC",Criteres!J86,"")</f>
        <v/>
      </c>
      <c r="N86" s="140" t="str">
        <f>IF($E86="NC",Criteres!I86,"")</f>
        <v/>
      </c>
      <c r="O86" s="140" t="str">
        <f>IF($E86="NC",Criteres!F86,"")</f>
        <v/>
      </c>
    </row>
    <row r="87" spans="1:15" ht="36" hidden="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4"/>
      <c r="G87" s="8"/>
      <c r="H87" s="13"/>
      <c r="I87" s="43"/>
      <c r="J87" s="42"/>
      <c r="K87" s="140" t="str">
        <f>IF($E87="NC",Criteres!H87,"")</f>
        <v/>
      </c>
      <c r="L87" s="140" t="str">
        <f>IF($E87="NC",Criteres!G87,"")</f>
        <v/>
      </c>
      <c r="M87" s="140" t="str">
        <f>IF($E87="NC",Criteres!J87,"")</f>
        <v/>
      </c>
      <c r="N87" s="140" t="str">
        <f>IF($E87="NC",Criteres!I87,"")</f>
        <v/>
      </c>
      <c r="O87" s="140" t="str">
        <f>IF($E87="NC",Criteres!F87,"")</f>
        <v/>
      </c>
    </row>
    <row r="88" spans="1:15" ht="24" hidden="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4"/>
      <c r="G88" s="8"/>
      <c r="H88" s="13"/>
      <c r="I88" s="43"/>
      <c r="J88" s="42"/>
      <c r="K88" s="140" t="str">
        <f>IF($E88="NC",Criteres!H88,"")</f>
        <v/>
      </c>
      <c r="L88" s="140" t="str">
        <f>IF($E88="NC",Criteres!G88,"")</f>
        <v/>
      </c>
      <c r="M88" s="140" t="str">
        <f>IF($E88="NC",Criteres!J88,"")</f>
        <v/>
      </c>
      <c r="N88" s="140" t="str">
        <f>IF($E88="NC",Criteres!I88,"")</f>
        <v/>
      </c>
      <c r="O88" s="140" t="str">
        <f>IF($E88="NC",Criteres!F88,"")</f>
        <v/>
      </c>
    </row>
    <row r="89" spans="1:15" ht="48" hidden="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4"/>
      <c r="G89" s="8"/>
      <c r="H89" s="13"/>
      <c r="I89" s="43"/>
      <c r="J89" s="42"/>
      <c r="K89" s="140" t="str">
        <f>IF($E89="NC",Criteres!H89,"")</f>
        <v/>
      </c>
      <c r="L89" s="140" t="str">
        <f>IF($E89="NC",Criteres!G89,"")</f>
        <v/>
      </c>
      <c r="M89" s="140" t="str">
        <f>IF($E89="NC",Criteres!J89,"")</f>
        <v/>
      </c>
      <c r="N89" s="140" t="str">
        <f>IF($E89="NC",Criteres!I89,"")</f>
        <v/>
      </c>
      <c r="O89" s="140" t="str">
        <f>IF($E89="NC",Criteres!F89,"")</f>
        <v/>
      </c>
    </row>
    <row r="90" spans="1:15" ht="36" hidden="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4"/>
      <c r="G90" s="8"/>
      <c r="H90" s="13"/>
      <c r="I90" s="43"/>
      <c r="J90" s="42"/>
      <c r="K90" s="140" t="str">
        <f>IF($E90="NC",Criteres!H90,"")</f>
        <v/>
      </c>
      <c r="L90" s="140" t="str">
        <f>IF($E90="NC",Criteres!G90,"")</f>
        <v/>
      </c>
      <c r="M90" s="140" t="str">
        <f>IF($E90="NC",Criteres!J90,"")</f>
        <v/>
      </c>
      <c r="N90" s="140" t="str">
        <f>IF($E90="NC",Criteres!I90,"")</f>
        <v/>
      </c>
      <c r="O90" s="140" t="str">
        <f>IF($E90="NC",Criteres!F90,"")</f>
        <v/>
      </c>
    </row>
    <row r="91" spans="1:15" ht="24" hidden="1">
      <c r="A91" s="64" t="str">
        <f>Criteres!B91</f>
        <v>Présentation</v>
      </c>
      <c r="B91" s="65" t="str">
        <f>Criteres!C91</f>
        <v>10.19</v>
      </c>
      <c r="C91" s="65" t="str">
        <f>Criteres!D91</f>
        <v>AAA</v>
      </c>
      <c r="D91" s="66" t="str">
        <f>Criteres!E91</f>
        <v>Pour chaque page Web, l'espace entre les lignes et les paragraphes est-il suffisant ?</v>
      </c>
      <c r="E91" s="9" t="s">
        <v>521</v>
      </c>
      <c r="F91" s="154"/>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78</v>
      </c>
      <c r="F92" s="154"/>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78</v>
      </c>
      <c r="F93" s="154"/>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4"/>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78</v>
      </c>
      <c r="F95" s="154"/>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4"/>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4"/>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4"/>
      <c r="G98" s="8"/>
      <c r="H98" s="112"/>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4"/>
      <c r="G99" s="8"/>
      <c r="H99" s="112"/>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78</v>
      </c>
      <c r="F100" s="154"/>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80</v>
      </c>
      <c r="F101" s="154"/>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80</v>
      </c>
      <c r="F102" s="154"/>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4"/>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80</v>
      </c>
      <c r="F104" s="154"/>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36" hidden="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4"/>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24" hidden="1">
      <c r="A106" s="64" t="str">
        <f>Criteres!B106</f>
        <v>Formulaires</v>
      </c>
      <c r="B106" s="65" t="str">
        <f>Criteres!C106</f>
        <v>11.15</v>
      </c>
      <c r="C106" s="65" t="str">
        <f>Criteres!D106</f>
        <v>AAA</v>
      </c>
      <c r="D106" s="66" t="str">
        <f>Criteres!E106</f>
        <v>Pour chaque formulaire, des aides à la saisie sont-elles présentes ?</v>
      </c>
      <c r="E106" s="9" t="s">
        <v>521</v>
      </c>
      <c r="F106" s="154"/>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24" hidden="1">
      <c r="A107" s="64" t="str">
        <f>Criteres!B107</f>
        <v>Formulaires</v>
      </c>
      <c r="B107" s="65" t="str">
        <f>Criteres!C107</f>
        <v>11.16</v>
      </c>
      <c r="C107" s="65" t="str">
        <f>Criteres!D107</f>
        <v>AAA</v>
      </c>
      <c r="D107" s="66" t="str">
        <f>Criteres!E107</f>
        <v>Pour chaque formulaire, chaque aide à la saisie est-elle pertinente ?</v>
      </c>
      <c r="E107" s="9" t="s">
        <v>521</v>
      </c>
      <c r="F107" s="154"/>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4"/>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4"/>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80</v>
      </c>
      <c r="F110" s="154"/>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4"/>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4"/>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79</v>
      </c>
      <c r="F113" s="154" t="s">
        <v>522</v>
      </c>
      <c r="G113" s="8"/>
      <c r="H113" s="138" t="s">
        <v>531</v>
      </c>
      <c r="I113" s="43"/>
      <c r="J113" s="42"/>
      <c r="K113" s="140">
        <f>IF($E113="NC",Criteres!H113,"")</f>
        <v>2</v>
      </c>
      <c r="L113" s="140" t="str">
        <f>IF($E113="NC",Criteres!G113,"")</f>
        <v>Modéré à fort</v>
      </c>
      <c r="M113" s="140" t="str">
        <f>IF($E113="NC",Criteres!J113,"")</f>
        <v>M</v>
      </c>
      <c r="N113" s="140" t="str">
        <f>IF($E113="NC",Criteres!I113,"")</f>
        <v xml:space="preserve">Moyenne à complexe </v>
      </c>
      <c r="O113" s="140" t="str">
        <f>IF($E113="NC",Criteres!F113,"")</f>
        <v xml:space="preserve">Personnes aveugles, personnes déficientes visuelles, personnes handicapées motrices.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4"/>
      <c r="G114" s="8"/>
      <c r="H114" s="138"/>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4"/>
      <c r="G115" s="8"/>
      <c r="H115" s="220"/>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4"/>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4"/>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78</v>
      </c>
      <c r="F118" s="154"/>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24" hidden="1">
      <c r="A119" s="64" t="str">
        <f>Criteres!B119</f>
        <v>Navigation</v>
      </c>
      <c r="B119" s="65" t="str">
        <f>Criteres!C119</f>
        <v>12.12</v>
      </c>
      <c r="C119" s="65" t="str">
        <f>Criteres!D119</f>
        <v>AAA</v>
      </c>
      <c r="D119" s="66" t="str">
        <f>Criteres!E119</f>
        <v>Dans chaque page web, un fil d'Ariane est-il présent (hors cas particuliers) ?</v>
      </c>
      <c r="E119" s="9" t="s">
        <v>521</v>
      </c>
      <c r="F119" s="154"/>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24" hidden="1">
      <c r="A120" s="64" t="str">
        <f>Criteres!B120</f>
        <v>Navigation</v>
      </c>
      <c r="B120" s="65" t="str">
        <f>Criteres!C120</f>
        <v>12.13</v>
      </c>
      <c r="C120" s="65" t="str">
        <f>Criteres!D120</f>
        <v>AAA</v>
      </c>
      <c r="D120" s="66" t="str">
        <f>Criteres!E120</f>
        <v>Dans chaque page Web, le fil d'Ariane est-il pertinent ?</v>
      </c>
      <c r="E120" s="9" t="s">
        <v>521</v>
      </c>
      <c r="F120" s="154"/>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36" hidden="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4"/>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4"/>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4"/>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80</v>
      </c>
      <c r="F124" s="154"/>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4"/>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80</v>
      </c>
      <c r="F126" s="154"/>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4"/>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4"/>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4"/>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4"/>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4"/>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4"/>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4"/>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60" hidden="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4"/>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48" hidden="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4"/>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36" hidden="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4"/>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48" hidden="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5"/>
      <c r="H137" s="75"/>
      <c r="K137" s="140" t="str">
        <f>IF($E137="NC",Criteres!H137,"")</f>
        <v/>
      </c>
      <c r="L137" s="140" t="str">
        <f>IF($E137="NC",Criteres!G137,"")</f>
        <v/>
      </c>
      <c r="M137" s="140" t="str">
        <f>IF($E137="NC",Criteres!J137,"")</f>
        <v/>
      </c>
      <c r="N137" s="140" t="str">
        <f>IF($E137="NC",Criteres!I137,"")</f>
        <v/>
      </c>
      <c r="O137" s="140" t="str">
        <f>IF($E137="NC",Criteres!F137,"")</f>
        <v/>
      </c>
    </row>
    <row r="138" spans="1:15" ht="36" hidden="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5"/>
      <c r="H138" s="75"/>
      <c r="K138" s="140" t="str">
        <f>IF($E138="NC",Criteres!H138,"")</f>
        <v/>
      </c>
      <c r="L138" s="140" t="str">
        <f>IF($E138="NC",Criteres!G138,"")</f>
        <v/>
      </c>
      <c r="M138" s="140" t="str">
        <f>IF($E138="NC",Criteres!J138,"")</f>
        <v/>
      </c>
      <c r="N138" s="140" t="str">
        <f>IF($E138="NC",Criteres!I138,"")</f>
        <v/>
      </c>
      <c r="O138" s="140" t="str">
        <f>IF($E138="NC",Criteres!F138,"")</f>
        <v/>
      </c>
    </row>
    <row r="139" spans="1:15" ht="48" hidden="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5"/>
      <c r="H139" s="75"/>
      <c r="K139" s="140" t="str">
        <f>IF($E139="NC",Criteres!H139,"")</f>
        <v/>
      </c>
      <c r="L139" s="140" t="str">
        <f>IF($E139="NC",Criteres!G139,"")</f>
        <v/>
      </c>
      <c r="M139" s="140" t="str">
        <f>IF($E139="NC",Criteres!J139,"")</f>
        <v/>
      </c>
      <c r="N139" s="140" t="str">
        <f>IF($E139="NC",Criteres!I139,"")</f>
        <v/>
      </c>
      <c r="O139" s="140" t="str">
        <f>IF($E139="NC",Criteres!F139,"")</f>
        <v/>
      </c>
    </row>
    <row r="140" spans="1:15" ht="48" hidden="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5"/>
      <c r="H140" s="75"/>
      <c r="K140" s="140" t="str">
        <f>IF($E140="NC",Criteres!H140,"")</f>
        <v/>
      </c>
      <c r="L140" s="140" t="str">
        <f>IF($E140="NC",Criteres!G140,"")</f>
        <v/>
      </c>
      <c r="M140" s="140" t="str">
        <f>IF($E140="NC",Criteres!J140,"")</f>
        <v/>
      </c>
      <c r="N140" s="140" t="str">
        <f>IF($E140="NC",Criteres!I140,"")</f>
        <v/>
      </c>
      <c r="O140" s="140" t="str">
        <f>IF($E140="NC",Criteres!F140,"")</f>
        <v/>
      </c>
    </row>
    <row r="141" spans="1:15" ht="48" hidden="1">
      <c r="A141" s="64" t="str">
        <f>Criteres!B141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5"/>
      <c r="H141" s="75"/>
      <c r="K141" s="140" t="str">
        <f>IF($E141="NC",Criteres!H141,"")</f>
        <v/>
      </c>
      <c r="L141" s="140" t="str">
        <f>IF($E141="NC",Criteres!G141,"")</f>
        <v/>
      </c>
      <c r="M141" s="140" t="str">
        <f>IF($E141="NC",Criteres!J141,"")</f>
        <v/>
      </c>
      <c r="N141" s="140" t="str">
        <f>IF($E141="NC",Criteres!I141,"")</f>
        <v/>
      </c>
      <c r="O141" s="140" t="str">
        <f>IF($E141="NC",Criteres!F141,"")</f>
        <v/>
      </c>
    </row>
    <row r="142" spans="1:15" ht="48" hidden="1">
      <c r="A142" s="64" t="str">
        <f>Criteres!B142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5"/>
      <c r="H142" s="75"/>
      <c r="K142" s="140" t="str">
        <f>IF($E142="NC",Criteres!H142,"")</f>
        <v/>
      </c>
      <c r="L142" s="140" t="str">
        <f>IF($E142="NC",Criteres!G142,"")</f>
        <v/>
      </c>
      <c r="M142" s="140" t="str">
        <f>IF($E142="NC",Criteres!J142,"")</f>
        <v/>
      </c>
      <c r="N142" s="140" t="str">
        <f>IF($E142="NC",Criteres!I142,"")</f>
        <v/>
      </c>
      <c r="O142" s="140" t="str">
        <f>IF($E142="NC",Criteres!F142,"")</f>
        <v/>
      </c>
    </row>
    <row r="143" spans="1:15" ht="48" hidden="1">
      <c r="A143" s="64" t="str">
        <f>Criteres!B143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5"/>
      <c r="H143" s="75"/>
      <c r="K143" s="140" t="str">
        <f>IF($E143="NC",Criteres!H143,"")</f>
        <v/>
      </c>
      <c r="L143" s="140" t="str">
        <f>IF($E143="NC",Criteres!G143,"")</f>
        <v/>
      </c>
      <c r="M143" s="140" t="str">
        <f>IF($E143="NC",Criteres!J143,"")</f>
        <v/>
      </c>
      <c r="N143" s="140" t="str">
        <f>IF($E143="NC",Criteres!I143,"")</f>
        <v/>
      </c>
      <c r="O143" s="140" t="str">
        <f>IF($E143="NC",Criteres!F143,"")</f>
        <v/>
      </c>
    </row>
    <row r="144" spans="1:15" ht="132" hidden="1">
      <c r="A144" s="64" t="str">
        <f>Criteres!B144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5"/>
      <c r="H144" s="75"/>
      <c r="K144" s="140" t="str">
        <f>IF($E144="NC",Criteres!H144,"")</f>
        <v/>
      </c>
      <c r="L144" s="140" t="str">
        <f>IF($E144="NC",Criteres!G144,"")</f>
        <v/>
      </c>
      <c r="M144" s="140" t="str">
        <f>IF($E144="NC",Criteres!J144,"")</f>
        <v/>
      </c>
      <c r="N144" s="140" t="str">
        <f>IF($E144="NC",Criteres!I144,"")</f>
        <v/>
      </c>
      <c r="O144" s="140" t="str">
        <f>IF($E144="NC",Criteres!F144,"")</f>
        <v/>
      </c>
    </row>
    <row r="145" spans="1:15" ht="60" hidden="1">
      <c r="A145" s="64" t="str">
        <f>Criteres!B145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5"/>
      <c r="H145" s="75"/>
      <c r="K145" s="140" t="str">
        <f>IF($E145="NC",Criteres!H145,"")</f>
        <v/>
      </c>
      <c r="L145" s="140" t="str">
        <f>IF($E145="NC",Criteres!G145,"")</f>
        <v/>
      </c>
      <c r="M145" s="140" t="str">
        <f>IF($E145="NC",Criteres!J145,"")</f>
        <v/>
      </c>
      <c r="N145" s="140" t="str">
        <f>IF($E145="NC",Criteres!I145,"")</f>
        <v/>
      </c>
      <c r="O145" s="140" t="str">
        <f>IF($E145="NC",Criteres!F145,"")</f>
        <v/>
      </c>
    </row>
  </sheetData>
  <autoFilter ref="A3:O145" xr:uid="{00000000-0001-0000-0400-000000000000}"/>
  <mergeCells count="2">
    <mergeCell ref="A1:C1"/>
    <mergeCell ref="A2:C2"/>
  </mergeCells>
  <phoneticPr fontId="34" type="noConversion"/>
  <conditionalFormatting sqref="E4:F145">
    <cfRule type="cellIs" dxfId="239" priority="11" operator="equal">
      <formula>"nt"</formula>
    </cfRule>
    <cfRule type="cellIs" dxfId="238" priority="8" operator="equal">
      <formula>"c"</formula>
    </cfRule>
    <cfRule type="cellIs" dxfId="237" priority="9" operator="equal">
      <formula>"nc"</formula>
    </cfRule>
    <cfRule type="cellIs" dxfId="236" priority="10" operator="equal">
      <formula>"na"</formula>
    </cfRule>
  </conditionalFormatting>
  <conditionalFormatting sqref="F4:F1000">
    <cfRule type="notContainsBlanks" dxfId="235" priority="59">
      <formula>LEN(TRIM(F4))&gt;0</formula>
    </cfRule>
  </conditionalFormatting>
  <conditionalFormatting sqref="G4:G136">
    <cfRule type="cellIs" dxfId="234" priority="52" operator="equal">
      <formula>"D"</formula>
    </cfRule>
  </conditionalFormatting>
  <conditionalFormatting sqref="K4:K78 K80:K145">
    <cfRule type="cellIs" dxfId="233" priority="5" operator="equal">
      <formula>3</formula>
    </cfRule>
    <cfRule type="cellIs" dxfId="232" priority="6" operator="equal">
      <formula>2</formula>
    </cfRule>
    <cfRule type="cellIs" dxfId="231" priority="7" operator="equal">
      <formula>1</formula>
    </cfRule>
  </conditionalFormatting>
  <conditionalFormatting sqref="M4:M145">
    <cfRule type="cellIs" dxfId="230" priority="2" operator="equal">
      <formula>"S"</formula>
    </cfRule>
    <cfRule type="cellIs" dxfId="229" priority="4" operator="equal">
      <formula>"C"</formula>
    </cfRule>
    <cfRule type="cellIs" dxfId="228" priority="3" operator="equal">
      <formula>"M"</formula>
    </cfRule>
  </conditionalFormatting>
  <pageMargins left="0.7" right="0.7" top="0.75" bottom="0.75" header="0.3" footer="0.3"/>
  <pageSetup paperSize="9"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dimension ref="A1:ALV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0" width="8.6640625" style="2"/>
  </cols>
  <sheetData>
    <row r="1" spans="1:15">
      <c r="A1" s="285" t="s">
        <v>509</v>
      </c>
      <c r="B1" s="285"/>
      <c r="C1" s="285"/>
      <c r="D1" s="116" t="str" cm="1">
        <f t="array" aca="1" ref="D1" ca="1">IF(VLOOKUP(RIGHT(CELL("nomfichier",A1),LEN(CELL("nomfichier",A1))-FIND("]",CELL("nomfichier",A1))),Echantillon!$A$12:$E$31,2)&gt;"",VLOOKUP(RIGHT(CELL("nomfichier",A1),LEN(CELL("nomfichier",A1))-FIND("]",CELL("nomfichier",A1))),Echantillon!$A$12:$E$31,2),"-")</f>
        <v>Contact</v>
      </c>
      <c r="E1" s="82"/>
      <c r="F1" s="157"/>
      <c r="G1" s="82"/>
      <c r="H1" s="82"/>
      <c r="I1" s="82"/>
      <c r="J1" s="59"/>
      <c r="K1" s="150"/>
      <c r="L1" s="150" t="s">
        <v>510</v>
      </c>
      <c r="M1" s="144"/>
      <c r="N1" s="144"/>
      <c r="O1" s="144"/>
    </row>
    <row r="2" spans="1:15">
      <c r="A2" s="286" t="s">
        <v>511</v>
      </c>
      <c r="B2" s="286"/>
      <c r="C2" s="286"/>
      <c r="D2" s="116" t="str" cm="1">
        <f t="array" aca="1" ref="D2" ca="1">IF(VLOOKUP(RIGHT(CELL("nomfichier",A2),LEN(CELL("nomfichier",A2))-FIND("]",CELL("nomfichier",A2))),Echantillon!$A$12:$E$31,3)&gt;"",VLOOKUP(RIGHT(CELL("nomfichier",A2),LEN(CELL("nomfichier",A2))-FIND("]",CELL("nomfichier",A2))),Echantillon!$A$12:$E$31,3),"-")</f>
        <v>https://www.hardis-group.com/contact/</v>
      </c>
      <c r="E2" s="83"/>
      <c r="F2" s="158"/>
      <c r="G2" s="83"/>
      <c r="H2" s="83"/>
      <c r="I2" s="83"/>
      <c r="J2" s="41"/>
      <c r="K2" s="144"/>
      <c r="L2" s="144"/>
      <c r="M2" s="144"/>
      <c r="N2" s="144"/>
      <c r="O2" s="144"/>
    </row>
    <row r="3" spans="1:15" s="67" customFormat="1" ht="70.25" customHeight="1">
      <c r="A3" s="39" t="s">
        <v>69</v>
      </c>
      <c r="B3" s="38" t="s">
        <v>71</v>
      </c>
      <c r="C3" s="38" t="s">
        <v>103</v>
      </c>
      <c r="D3" s="39" t="s">
        <v>104</v>
      </c>
      <c r="E3" s="38" t="s">
        <v>512</v>
      </c>
      <c r="F3" s="38" t="s">
        <v>513</v>
      </c>
      <c r="G3" s="38" t="s">
        <v>514</v>
      </c>
      <c r="H3" s="39" t="s">
        <v>515</v>
      </c>
      <c r="I3" s="39" t="s">
        <v>516</v>
      </c>
      <c r="J3" s="39" t="s">
        <v>517</v>
      </c>
      <c r="K3" s="151"/>
      <c r="L3" s="152" t="s">
        <v>518</v>
      </c>
      <c r="M3" s="151"/>
      <c r="N3" s="152" t="s">
        <v>519</v>
      </c>
      <c r="O3" s="145" t="s">
        <v>99</v>
      </c>
    </row>
    <row r="4" spans="1:15" s="2" customFormat="1" ht="24">
      <c r="A4" s="64" t="str">
        <f>Criteres!B4</f>
        <v>Images</v>
      </c>
      <c r="B4" s="65" t="str">
        <f>Criteres!C4</f>
        <v>1.1</v>
      </c>
      <c r="C4" s="65" t="str">
        <f>Criteres!D4</f>
        <v>A</v>
      </c>
      <c r="D4" s="66" t="str">
        <f>Criteres!E4</f>
        <v>Chaque image porteuse d'information a-t-elle une alternative textuelle ?</v>
      </c>
      <c r="E4" s="9" t="s">
        <v>80</v>
      </c>
      <c r="F4" s="153"/>
      <c r="G4" s="136"/>
      <c r="H4" s="79"/>
      <c r="I4" s="43"/>
      <c r="J4" s="44"/>
      <c r="K4" s="140" t="str">
        <f>IF($E4="NC",Criteres!H4,"")</f>
        <v/>
      </c>
      <c r="L4" s="140" t="str">
        <f>IF($E4="NC",Criteres!G4,"")</f>
        <v/>
      </c>
      <c r="M4" s="140" t="str">
        <f>IF($E4="NC",Criteres!J4,"")</f>
        <v/>
      </c>
      <c r="N4" s="140" t="str">
        <f>IF($E4="NC",Criteres!I4,"")</f>
        <v/>
      </c>
      <c r="O4" s="140" t="str">
        <f>IF($E4="NC",Criteres!F4,"")</f>
        <v/>
      </c>
    </row>
    <row r="5" spans="1:15" s="2" customFormat="1" ht="36">
      <c r="A5" s="64" t="str">
        <f>Criteres!B5</f>
        <v>Images</v>
      </c>
      <c r="B5" s="65" t="str">
        <f>Criteres!C5</f>
        <v>1.2</v>
      </c>
      <c r="C5" s="65" t="str">
        <f>Criteres!D5</f>
        <v>A</v>
      </c>
      <c r="D5" s="66" t="str">
        <f>Criteres!E5</f>
        <v>Chaque image de décoration est-elle correctement ignorée par les technologies d'assistance ?</v>
      </c>
      <c r="E5" s="9" t="s">
        <v>78</v>
      </c>
      <c r="F5" s="153"/>
      <c r="G5" s="8"/>
      <c r="H5" s="13"/>
      <c r="I5" s="43"/>
      <c r="J5" s="42"/>
      <c r="K5" s="140" t="str">
        <f>IF($E5="NC",Criteres!H5,"")</f>
        <v/>
      </c>
      <c r="L5" s="140" t="str">
        <f>IF($E5="NC",Criteres!G5,"")</f>
        <v/>
      </c>
      <c r="M5" s="140" t="str">
        <f>IF($E5="NC",Criteres!J5,"")</f>
        <v/>
      </c>
      <c r="N5" s="140" t="str">
        <f>IF($E5="NC",Criteres!I5,"")</f>
        <v/>
      </c>
      <c r="O5" s="140" t="str">
        <f>IF($E5="NC",Criteres!F5,"")</f>
        <v/>
      </c>
    </row>
    <row r="6" spans="1:1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3"/>
      <c r="G6" s="8"/>
      <c r="H6" s="13"/>
      <c r="I6" s="43"/>
      <c r="J6" s="42"/>
      <c r="K6" s="140" t="str">
        <f>IF($E6="NC",Criteres!H6,"")</f>
        <v/>
      </c>
      <c r="L6" s="140" t="str">
        <f>IF($E6="NC",Criteres!G6,"")</f>
        <v/>
      </c>
      <c r="M6" s="140" t="str">
        <f>IF($E6="NC",Criteres!J6,"")</f>
        <v/>
      </c>
      <c r="N6" s="140" t="str">
        <f>IF($E6="NC",Criteres!I6,"")</f>
        <v/>
      </c>
      <c r="O6" s="140" t="str">
        <f>IF($E6="NC",Criteres!F6,"")</f>
        <v/>
      </c>
    </row>
    <row r="7" spans="1:1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3"/>
      <c r="G7" s="8"/>
      <c r="H7" s="13"/>
      <c r="I7" s="43"/>
      <c r="J7" s="42"/>
      <c r="K7" s="140" t="str">
        <f>IF($E7="NC",Criteres!H7,"")</f>
        <v/>
      </c>
      <c r="L7" s="140" t="str">
        <f>IF($E7="NC",Criteres!G7,"")</f>
        <v/>
      </c>
      <c r="M7" s="140" t="str">
        <f>IF($E7="NC",Criteres!J7,"")</f>
        <v/>
      </c>
      <c r="N7" s="140" t="str">
        <f>IF($E7="NC",Criteres!I7,"")</f>
        <v/>
      </c>
      <c r="O7" s="140" t="str">
        <f>IF($E7="NC",Criteres!F7,"")</f>
        <v/>
      </c>
    </row>
    <row r="8" spans="1:1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3"/>
      <c r="G8" s="8"/>
      <c r="H8" s="13"/>
      <c r="I8" s="43"/>
      <c r="J8" s="42"/>
      <c r="K8" s="140" t="str">
        <f>IF($E8="NC",Criteres!H8,"")</f>
        <v/>
      </c>
      <c r="L8" s="140" t="str">
        <f>IF($E8="NC",Criteres!G8,"")</f>
        <v/>
      </c>
      <c r="M8" s="140" t="str">
        <f>IF($E8="NC",Criteres!J8,"")</f>
        <v/>
      </c>
      <c r="N8" s="140" t="str">
        <f>IF($E8="NC",Criteres!I8,"")</f>
        <v/>
      </c>
      <c r="O8" s="140" t="str">
        <f>IF($E8="NC",Criteres!F8,"")</f>
        <v/>
      </c>
    </row>
    <row r="9" spans="1:15" ht="24">
      <c r="A9" s="64" t="str">
        <f>Criteres!B9</f>
        <v>Images</v>
      </c>
      <c r="B9" s="65" t="str">
        <f>Criteres!C9</f>
        <v>1.6</v>
      </c>
      <c r="C9" s="65" t="str">
        <f>Criteres!D9</f>
        <v>A</v>
      </c>
      <c r="D9" s="66" t="str">
        <f>Criteres!E9</f>
        <v>Chaque image porteuse d'information a-t-elle, si nécessaire, une description détaillée ?</v>
      </c>
      <c r="E9" s="9" t="s">
        <v>80</v>
      </c>
      <c r="F9" s="153"/>
      <c r="G9" s="8"/>
      <c r="H9" s="13"/>
      <c r="I9" s="43"/>
      <c r="J9" s="42"/>
      <c r="K9" s="140" t="str">
        <f>IF($E9="NC",Criteres!H9,"")</f>
        <v/>
      </c>
      <c r="L9" s="140" t="str">
        <f>IF($E9="NC",Criteres!G9,"")</f>
        <v/>
      </c>
      <c r="M9" s="140" t="str">
        <f>IF($E9="NC",Criteres!J9,"")</f>
        <v/>
      </c>
      <c r="N9" s="140" t="str">
        <f>IF($E9="NC",Criteres!I9,"")</f>
        <v/>
      </c>
      <c r="O9" s="140" t="str">
        <f>IF($E9="NC",Criteres!F9,"")</f>
        <v/>
      </c>
    </row>
    <row r="10" spans="1:1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5" ht="24">
      <c r="A12" s="64" t="str">
        <f>Criteres!B12</f>
        <v>Images</v>
      </c>
      <c r="B12" s="65" t="str">
        <f>Criteres!C12</f>
        <v>1.9</v>
      </c>
      <c r="C12" s="65" t="str">
        <f>Criteres!D12</f>
        <v>A</v>
      </c>
      <c r="D12" s="66" t="str">
        <f>Criteres!E12</f>
        <v>Chaque légende d'image est-elle, si nécessaire, correctement reliée à l'image correspondante ?</v>
      </c>
      <c r="E12" s="9" t="s">
        <v>80</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5" ht="48" hidden="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5" ht="16">
      <c r="A14" s="64" t="str">
        <f>Criteres!B14</f>
        <v>Cadres</v>
      </c>
      <c r="B14" s="65" t="str">
        <f>Criteres!C14</f>
        <v>2.1</v>
      </c>
      <c r="C14" s="65" t="str">
        <f>Criteres!D14</f>
        <v>A</v>
      </c>
      <c r="D14" s="66" t="str">
        <f>Criteres!E14</f>
        <v>Chaque cadre a-t-il un titre de cadre ?</v>
      </c>
      <c r="E14" s="9" t="s">
        <v>80</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5" ht="24">
      <c r="A15" s="64" t="str">
        <f>Criteres!B15</f>
        <v>Cadres</v>
      </c>
      <c r="B15" s="65" t="str">
        <f>Criteres!C15</f>
        <v>2.2</v>
      </c>
      <c r="C15" s="65" t="str">
        <f>Criteres!D15</f>
        <v>A</v>
      </c>
      <c r="D15" s="66" t="str">
        <f>Criteres!E15</f>
        <v>Pour chaque cadre ayant un titre de cadre, ce titre de cadre est-il pertinent ?</v>
      </c>
      <c r="E15" s="9" t="s">
        <v>80</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80</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78</v>
      </c>
      <c r="F18" s="153" t="s">
        <v>522</v>
      </c>
      <c r="G18" s="8"/>
      <c r="H18" s="13"/>
      <c r="I18" s="43"/>
      <c r="J18" s="42"/>
      <c r="K18" s="140" t="str">
        <f>IF($E18="NC",Criteres!H18,"")</f>
        <v/>
      </c>
      <c r="L18" s="140" t="str">
        <f>IF($E18="NC",Criteres!G18,"")</f>
        <v/>
      </c>
      <c r="M18" s="140" t="str">
        <f>IF($E18="NC",Criteres!J18,"")</f>
        <v/>
      </c>
      <c r="N18" s="140" t="str">
        <f>IF($E18="NC",Criteres!I18,"")</f>
        <v/>
      </c>
      <c r="O18" s="140" t="str">
        <f>IF($E18="NC",Criteres!F18,"")</f>
        <v/>
      </c>
    </row>
    <row r="19" spans="1:15" ht="36" hidden="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80</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80</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80</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80</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80</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80</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80</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80</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80</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36" hidden="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36" hidden="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36" hidden="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36" hidden="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36" hidden="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36" hidden="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36" hidden="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78</v>
      </c>
      <c r="F48" s="153" t="s">
        <v>522</v>
      </c>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24" hidden="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120">
      <c r="A51" s="64" t="str">
        <f>Criteres!B51</f>
        <v>Script</v>
      </c>
      <c r="B51" s="65" t="str">
        <f>Criteres!C51</f>
        <v>7.1</v>
      </c>
      <c r="C51" s="65" t="str">
        <f>Criteres!D51</f>
        <v>A</v>
      </c>
      <c r="D51" s="66" t="str">
        <f>Criteres!E51</f>
        <v>Chaque script est-il, si nécessaire, compatible avec les technologies d'assistance ?</v>
      </c>
      <c r="E51" s="9" t="s">
        <v>79</v>
      </c>
      <c r="F51" s="153" t="s">
        <v>522</v>
      </c>
      <c r="G51" s="8"/>
      <c r="H51" s="138" t="s">
        <v>532</v>
      </c>
      <c r="I51" s="43"/>
      <c r="J51" s="42"/>
      <c r="K51" s="140">
        <f>IF($E51="NC",Criteres!H51,"")</f>
        <v>1</v>
      </c>
      <c r="L51" s="140" t="str">
        <f>IF($E51="NC",Criteres!G51,"")</f>
        <v>Fort à majeur</v>
      </c>
      <c r="M51" s="140" t="str">
        <f>IF($E51="NC",Criteres!J51,"")</f>
        <v>C</v>
      </c>
      <c r="N51" s="140" t="str">
        <f>IF($E51="NC",Criteres!I51,"")</f>
        <v xml:space="preserve">Complexe à très complexe </v>
      </c>
      <c r="O51" s="140" t="str">
        <f>IF($E51="NC",Criteres!F51,"")</f>
        <v xml:space="preserve">Personnes aveugles, déficientes visuelles, handicapées motrices.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80</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80</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108">
      <c r="A55" s="64" t="str">
        <f>Criteres!B55</f>
        <v>Script</v>
      </c>
      <c r="B55" s="65" t="str">
        <f>Criteres!C55</f>
        <v>7.5</v>
      </c>
      <c r="C55" s="65" t="str">
        <f>Criteres!D55</f>
        <v>AA</v>
      </c>
      <c r="D55" s="66" t="str">
        <f>Criteres!E55</f>
        <v>Dans chaque page web, les messages de statut sont-ils correctement restitués par les technologies d'assistance ?</v>
      </c>
      <c r="E55" s="9" t="s">
        <v>79</v>
      </c>
      <c r="F55" s="153"/>
      <c r="G55" s="8"/>
      <c r="H55" s="115" t="s">
        <v>533</v>
      </c>
      <c r="I55" s="43"/>
      <c r="J55" s="42"/>
      <c r="K55" s="140">
        <f>IF($E55="NC",Criteres!H55,"")</f>
        <v>1</v>
      </c>
      <c r="L55" s="140" t="str">
        <f>IF($E55="NC",Criteres!G55,"")</f>
        <v>Fort à majeur</v>
      </c>
      <c r="M55" s="140" t="str">
        <f>IF($E55="NC",Criteres!J55,"")</f>
        <v>S</v>
      </c>
      <c r="N55" s="140" t="str">
        <f>IF($E55="NC",Criteres!I55,"")</f>
        <v>Simple </v>
      </c>
      <c r="O55" s="140" t="str">
        <f>IF($E55="NC",Criteres!F55,"")</f>
        <v xml:space="preserve">Personnes aveugles, déficientes visuelles. </v>
      </c>
    </row>
    <row r="56" spans="1:15" ht="36" hidden="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108">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79</v>
      </c>
      <c r="F63" s="153" t="s">
        <v>522</v>
      </c>
      <c r="G63" s="8"/>
      <c r="H63" s="138" t="s">
        <v>534</v>
      </c>
      <c r="I63" s="43"/>
      <c r="J63" s="42"/>
      <c r="K63" s="140">
        <f>IF($E63="NC",Criteres!H63,"")</f>
        <v>2</v>
      </c>
      <c r="L63" s="140" t="str">
        <f>IF($E63="NC",Criteres!G63,"")</f>
        <v>Fort</v>
      </c>
      <c r="M63" s="140" t="str">
        <f>IF($E63="NC",Criteres!J63,"")</f>
        <v>S</v>
      </c>
      <c r="N63" s="140" t="str">
        <f>IF($E63="NC",Criteres!I63,"")</f>
        <v>Simple </v>
      </c>
      <c r="O63" s="140" t="str">
        <f>IF($E63="NC",Criteres!F63,"")</f>
        <v xml:space="preserve">Personnes aveugles.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80</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132">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79</v>
      </c>
      <c r="F65" s="153"/>
      <c r="G65" s="8"/>
      <c r="H65" s="138" t="s">
        <v>535</v>
      </c>
      <c r="I65" s="43"/>
      <c r="J65" s="42"/>
      <c r="K65" s="140">
        <f>IF($E65="NC",Criteres!H65,"")</f>
        <v>3</v>
      </c>
      <c r="L65" s="140" t="str">
        <f>IF($E65="NC",Criteres!G65,"")</f>
        <v>Faible à majeur</v>
      </c>
      <c r="M65" s="140" t="str">
        <f>IF($E65="NC",Criteres!J65,"")</f>
        <v>S</v>
      </c>
      <c r="N65" s="140" t="str">
        <f>IF($E65="NC",Criteres!I65,"")</f>
        <v>Simple </v>
      </c>
      <c r="O65" s="140" t="str">
        <f>IF($E65="NC",Criteres!F65,"")</f>
        <v xml:space="preserve">Personnes aveugles.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24">
      <c r="A67" s="64" t="str">
        <f>Criteres!B67</f>
        <v>Structuration</v>
      </c>
      <c r="B67" s="65" t="str">
        <f>Criteres!C67</f>
        <v>9.1</v>
      </c>
      <c r="C67" s="65" t="str">
        <f>Criteres!D67</f>
        <v>A</v>
      </c>
      <c r="D67" s="66" t="str">
        <f>Criteres!E67</f>
        <v>Dans chaque page web, l'information est-elle structurée par l'utilisation appropriée de titres ?</v>
      </c>
      <c r="E67" s="9" t="s">
        <v>78</v>
      </c>
      <c r="F67" s="153" t="s">
        <v>522</v>
      </c>
      <c r="G67" s="8"/>
      <c r="H67" s="138"/>
      <c r="I67" s="43"/>
      <c r="J67" s="42" t="s">
        <v>527</v>
      </c>
      <c r="K67" s="140" t="str">
        <f>IF($E67="NC",Criteres!H67,"")</f>
        <v/>
      </c>
      <c r="L67" s="140" t="str">
        <f>IF($E67="NC",Criteres!G67,"")</f>
        <v/>
      </c>
      <c r="M67" s="140" t="str">
        <f>IF($E67="NC",Criteres!J67,"")</f>
        <v/>
      </c>
      <c r="N67" s="140" t="str">
        <f>IF($E67="NC",Criteres!I67,"")</f>
        <v/>
      </c>
      <c r="O67" s="140" t="str">
        <f>IF($E67="NC",Criteres!F67,"")</f>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3"/>
      <c r="G68" s="8"/>
      <c r="H68" s="138"/>
      <c r="I68" s="43"/>
      <c r="J68" s="42" t="s">
        <v>527</v>
      </c>
      <c r="K68" s="140" t="str">
        <f>IF($E68="NC",Criteres!H68,"")</f>
        <v/>
      </c>
      <c r="L68" s="140" t="str">
        <f>IF($E68="NC",Criteres!G68,"")</f>
        <v/>
      </c>
      <c r="M68" s="140" t="str">
        <f>IF($E68="NC",Criteres!J68,"")</f>
        <v/>
      </c>
      <c r="N68" s="140" t="str">
        <f>IF($E68="NC",Criteres!I68,"")</f>
        <v/>
      </c>
      <c r="O68" s="140" t="str">
        <f>IF($E68="NC",Criteres!F68,"")</f>
        <v/>
      </c>
    </row>
    <row r="69" spans="1:15" ht="96">
      <c r="A69" s="64" t="str">
        <f>Criteres!B69</f>
        <v>Structuration</v>
      </c>
      <c r="B69" s="65" t="str">
        <f>Criteres!C69</f>
        <v>9.3</v>
      </c>
      <c r="C69" s="65" t="str">
        <f>Criteres!D69</f>
        <v>A</v>
      </c>
      <c r="D69" s="66" t="str">
        <f>Criteres!E69</f>
        <v>Dans chaque page web, chaque liste est-elle correctement structurée ?</v>
      </c>
      <c r="E69" s="9" t="s">
        <v>79</v>
      </c>
      <c r="F69" s="153"/>
      <c r="G69" s="8"/>
      <c r="H69" s="138" t="s">
        <v>536</v>
      </c>
      <c r="I69" s="43"/>
      <c r="J69" s="42"/>
      <c r="K69" s="140">
        <f>IF($E69="NC",Criteres!H69,"")</f>
        <v>2</v>
      </c>
      <c r="L69" s="140" t="str">
        <f>IF($E69="NC",Criteres!G69,"")</f>
        <v>Modéré à fort</v>
      </c>
      <c r="M69" s="140" t="str">
        <f>IF($E69="NC",Criteres!J69,"")</f>
        <v>M</v>
      </c>
      <c r="N69" s="140" t="str">
        <f>IF($E69="NC",Criteres!I69,"")</f>
        <v>Moyenne</v>
      </c>
      <c r="O69" s="140" t="str">
        <f>IF($E69="NC",Criteres!F69,"")</f>
        <v xml:space="preserve">Personnes aveugles.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36" hidden="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24" hidden="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36">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78</v>
      </c>
      <c r="F75" s="153"/>
      <c r="G75" s="8"/>
      <c r="H75" s="13"/>
      <c r="I75" s="43"/>
      <c r="J75" s="42"/>
      <c r="K75" s="140" t="str">
        <f>IF($E75="NC",Criteres!H75,"")</f>
        <v/>
      </c>
      <c r="L75" s="140" t="str">
        <f>IF($E75="NC",Criteres!G75,"")</f>
        <v/>
      </c>
      <c r="M75" s="140" t="str">
        <f>IF($E75="NC",Criteres!J75,"")</f>
        <v/>
      </c>
      <c r="N75" s="140" t="str">
        <f>IF($E75="NC",Criteres!I75,"")</f>
        <v/>
      </c>
      <c r="O75" s="140" t="str">
        <f>IF($E75="NC",Criteres!F75,"")</f>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80</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78</v>
      </c>
      <c r="F79" s="153"/>
      <c r="G79" s="8"/>
      <c r="H79" s="138"/>
      <c r="I79" s="43"/>
      <c r="J79" s="42" t="s">
        <v>527</v>
      </c>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80</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80</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36" hidden="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24" hidden="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48" hidden="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36" hidden="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24" hidden="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78</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78</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78</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78</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78</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78</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78</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36" hidden="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24" hidden="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24" hidden="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80</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78</v>
      </c>
      <c r="F113" s="153" t="s">
        <v>522</v>
      </c>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80</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24" hidden="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24" hidden="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36" hidden="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80</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80</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3"/>
      <c r="G133" s="8"/>
      <c r="H133" s="115"/>
      <c r="I133" s="43"/>
      <c r="J133" s="42"/>
      <c r="K133" s="140" t="str">
        <f>IF($E133="NC",Criteres!H133,"")</f>
        <v/>
      </c>
      <c r="L133" s="140" t="str">
        <f>IF($E133="NC",Criteres!G133,"")</f>
        <v/>
      </c>
      <c r="M133" s="140" t="str">
        <f>IF($E133="NC",Criteres!J133,"")</f>
        <v/>
      </c>
      <c r="N133" s="140" t="str">
        <f>IF($E133="NC",Criteres!I133,"")</f>
        <v/>
      </c>
      <c r="O133" s="140" t="str">
        <f>IF($E133="NC",Criteres!F133,"")</f>
        <v/>
      </c>
    </row>
    <row r="134" spans="1:15" ht="60" hidden="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48" hidden="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36" hidden="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48" hidden="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36" hidden="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48" hidden="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48" hidden="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48" hidden="1">
      <c r="A141" s="64" t="str">
        <f>Criteres!B141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48" hidden="1">
      <c r="A142" s="64" t="str">
        <f>Criteres!B142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48" hidden="1">
      <c r="A143" s="64" t="str">
        <f>Criteres!B143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32" hidden="1">
      <c r="A144" s="64" t="str">
        <f>Criteres!B144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60" hidden="1">
      <c r="A145" s="64" t="str">
        <f>Criteres!B145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05000000}"/>
  <mergeCells count="2">
    <mergeCell ref="A1:C1"/>
    <mergeCell ref="A2:C2"/>
  </mergeCells>
  <conditionalFormatting sqref="E4:F145">
    <cfRule type="cellIs" dxfId="227" priority="1" operator="equal">
      <formula>"c"</formula>
    </cfRule>
    <cfRule type="cellIs" dxfId="226" priority="2" operator="equal">
      <formula>"nc"</formula>
    </cfRule>
    <cfRule type="cellIs" dxfId="225" priority="3" operator="equal">
      <formula>"na"</formula>
    </cfRule>
    <cfRule type="cellIs" dxfId="224" priority="4" operator="equal">
      <formula>"nt"</formula>
    </cfRule>
  </conditionalFormatting>
  <conditionalFormatting sqref="F4:F1000">
    <cfRule type="notContainsBlanks" dxfId="223" priority="62">
      <formula>LEN(TRIM(F4))&gt;0</formula>
    </cfRule>
  </conditionalFormatting>
  <conditionalFormatting sqref="G4:G136">
    <cfRule type="cellIs" dxfId="222" priority="162" operator="equal">
      <formula>"D"</formula>
    </cfRule>
  </conditionalFormatting>
  <conditionalFormatting sqref="K4:K145">
    <cfRule type="cellIs" dxfId="221" priority="8" operator="equal">
      <formula>3</formula>
    </cfRule>
    <cfRule type="cellIs" dxfId="220" priority="9" operator="equal">
      <formula>2</formula>
    </cfRule>
    <cfRule type="cellIs" dxfId="219" priority="10" operator="equal">
      <formula>1</formula>
    </cfRule>
  </conditionalFormatting>
  <conditionalFormatting sqref="M4:M145">
    <cfRule type="cellIs" dxfId="218" priority="6" operator="equal">
      <formula>"M"</formula>
    </cfRule>
    <cfRule type="cellIs" dxfId="217" priority="5" operator="equal">
      <formula>"S"</formula>
    </cfRule>
    <cfRule type="cellIs" dxfId="216" priority="7" operator="equal">
      <formula>"C"</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A1:AMA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5" width="8.6640625" style="2"/>
  </cols>
  <sheetData>
    <row r="1" spans="1:15">
      <c r="A1" s="285" t="s">
        <v>509</v>
      </c>
      <c r="B1" s="285"/>
      <c r="C1" s="285"/>
      <c r="D1" s="116" t="str" cm="1">
        <f t="array" aca="1" ref="D1" ca="1">IF(VLOOKUP(RIGHT(CELL("nomfichier",A1),LEN(CELL("nomfichier",A1))-FIND("]",CELL("nomfichier",A1))),Echantillon!$A$12:$E$31,2)&gt;"",VLOOKUP(RIGHT(CELL("nomfichier",A1),LEN(CELL("nomfichier",A1))-FIND("]",CELL("nomfichier",A1))),Echantillon!$A$12:$E$31,2),"-")</f>
        <v>Mentions légales</v>
      </c>
      <c r="E1" s="82"/>
      <c r="F1" s="157"/>
      <c r="G1" s="82"/>
      <c r="H1" s="82"/>
      <c r="I1" s="82"/>
      <c r="J1" s="59"/>
      <c r="K1" s="150"/>
      <c r="L1" s="150" t="s">
        <v>510</v>
      </c>
      <c r="M1" s="144"/>
      <c r="N1" s="144"/>
      <c r="O1" s="144"/>
    </row>
    <row r="2" spans="1:15">
      <c r="A2" s="286" t="s">
        <v>511</v>
      </c>
      <c r="B2" s="286"/>
      <c r="C2" s="286"/>
      <c r="D2" s="116" t="str" cm="1">
        <f t="array" aca="1" ref="D2" ca="1">IF(VLOOKUP(RIGHT(CELL("nomfichier",A2),LEN(CELL("nomfichier",A2))-FIND("]",CELL("nomfichier",A2))),Echantillon!$A$12:$E$31,3)&gt;"",VLOOKUP(RIGHT(CELL("nomfichier",A2),LEN(CELL("nomfichier",A2))-FIND("]",CELL("nomfichier",A2))),Echantillon!$A$12:$E$31,3),"-")</f>
        <v>https://www.hardis-group.com/mentions-legales/</v>
      </c>
      <c r="E2" s="83"/>
      <c r="F2" s="158"/>
      <c r="G2" s="83"/>
      <c r="H2" s="83"/>
      <c r="I2" s="83"/>
      <c r="J2" s="41"/>
      <c r="K2" s="144"/>
      <c r="L2" s="144"/>
      <c r="M2" s="144"/>
      <c r="N2" s="144"/>
      <c r="O2" s="144"/>
    </row>
    <row r="3" spans="1:15" s="67" customFormat="1" ht="70.25" customHeight="1">
      <c r="A3" s="38" t="s">
        <v>69</v>
      </c>
      <c r="B3" s="38" t="s">
        <v>71</v>
      </c>
      <c r="C3" s="38" t="s">
        <v>103</v>
      </c>
      <c r="D3" s="39" t="s">
        <v>104</v>
      </c>
      <c r="E3" s="38" t="s">
        <v>512</v>
      </c>
      <c r="F3" s="38" t="s">
        <v>513</v>
      </c>
      <c r="G3" s="38" t="s">
        <v>514</v>
      </c>
      <c r="H3" s="39" t="s">
        <v>515</v>
      </c>
      <c r="I3" s="39" t="s">
        <v>516</v>
      </c>
      <c r="J3" s="39" t="s">
        <v>517</v>
      </c>
      <c r="K3" s="151"/>
      <c r="L3" s="152" t="s">
        <v>518</v>
      </c>
      <c r="M3" s="151"/>
      <c r="N3" s="152" t="s">
        <v>519</v>
      </c>
      <c r="O3" s="145" t="s">
        <v>99</v>
      </c>
    </row>
    <row r="4" spans="1:15" s="2" customFormat="1" ht="24">
      <c r="A4" s="64" t="str">
        <f>Criteres!B4</f>
        <v>Images</v>
      </c>
      <c r="B4" s="65" t="str">
        <f>Criteres!C4</f>
        <v>1.1</v>
      </c>
      <c r="C4" s="65" t="str">
        <f>Criteres!D4</f>
        <v>A</v>
      </c>
      <c r="D4" s="66" t="str">
        <f>Criteres!E4</f>
        <v>Chaque image porteuse d'information a-t-elle une alternative textuelle ?</v>
      </c>
      <c r="E4" s="9" t="s">
        <v>80</v>
      </c>
      <c r="F4" s="153"/>
      <c r="G4" s="8"/>
      <c r="H4" s="79"/>
      <c r="I4" s="43"/>
      <c r="J4" s="44"/>
      <c r="K4" s="140" t="str">
        <f>IF($E4="NC",Criteres!H4,"")</f>
        <v/>
      </c>
      <c r="L4" s="140" t="str">
        <f>IF($E4="NC",Criteres!G4,"")</f>
        <v/>
      </c>
      <c r="M4" s="140" t="str">
        <f>IF($E4="NC",Criteres!J4,"")</f>
        <v/>
      </c>
      <c r="N4" s="140" t="str">
        <f>IF($E4="NC",Criteres!I4,"")</f>
        <v/>
      </c>
      <c r="O4" s="140" t="str">
        <f>IF($E4="NC",Criteres!F4,"")</f>
        <v/>
      </c>
    </row>
    <row r="5" spans="1:15" s="2" customFormat="1" ht="36">
      <c r="A5" s="64" t="str">
        <f>Criteres!B5</f>
        <v>Images</v>
      </c>
      <c r="B5" s="65" t="str">
        <f>Criteres!C5</f>
        <v>1.2</v>
      </c>
      <c r="C5" s="65" t="str">
        <f>Criteres!D5</f>
        <v>A</v>
      </c>
      <c r="D5" s="66" t="str">
        <f>Criteres!E5</f>
        <v>Chaque image de décoration est-elle correctement ignorée par les technologies d'assistance ?</v>
      </c>
      <c r="E5" s="9" t="s">
        <v>78</v>
      </c>
      <c r="F5" s="153"/>
      <c r="G5" s="8"/>
      <c r="H5" s="13"/>
      <c r="I5" s="43"/>
      <c r="J5" s="42"/>
      <c r="K5" s="140" t="str">
        <f>IF($E5="NC",Criteres!H5,"")</f>
        <v/>
      </c>
      <c r="L5" s="140" t="str">
        <f>IF($E5="NC",Criteres!G5,"")</f>
        <v/>
      </c>
      <c r="M5" s="140" t="str">
        <f>IF($E5="NC",Criteres!J5,"")</f>
        <v/>
      </c>
      <c r="N5" s="140" t="str">
        <f>IF($E5="NC",Criteres!I5,"")</f>
        <v/>
      </c>
      <c r="O5" s="140" t="str">
        <f>IF($E5="NC",Criteres!F5,"")</f>
        <v/>
      </c>
    </row>
    <row r="6" spans="1:1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3"/>
      <c r="G6" s="8"/>
      <c r="H6" s="13"/>
      <c r="I6" s="43"/>
      <c r="J6" s="42"/>
      <c r="K6" s="140" t="str">
        <f>IF($E6="NC",Criteres!H6,"")</f>
        <v/>
      </c>
      <c r="L6" s="140" t="str">
        <f>IF($E6="NC",Criteres!G6,"")</f>
        <v/>
      </c>
      <c r="M6" s="140" t="str">
        <f>IF($E6="NC",Criteres!J6,"")</f>
        <v/>
      </c>
      <c r="N6" s="140" t="str">
        <f>IF($E6="NC",Criteres!I6,"")</f>
        <v/>
      </c>
      <c r="O6" s="140" t="str">
        <f>IF($E6="NC",Criteres!F6,"")</f>
        <v/>
      </c>
    </row>
    <row r="7" spans="1:1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3"/>
      <c r="G7" s="8"/>
      <c r="H7" s="13"/>
      <c r="I7" s="43"/>
      <c r="J7" s="42"/>
      <c r="K7" s="140" t="str">
        <f>IF($E7="NC",Criteres!H7,"")</f>
        <v/>
      </c>
      <c r="L7" s="140" t="str">
        <f>IF($E7="NC",Criteres!G7,"")</f>
        <v/>
      </c>
      <c r="M7" s="140" t="str">
        <f>IF($E7="NC",Criteres!J7,"")</f>
        <v/>
      </c>
      <c r="N7" s="140" t="str">
        <f>IF($E7="NC",Criteres!I7,"")</f>
        <v/>
      </c>
      <c r="O7" s="140" t="str">
        <f>IF($E7="NC",Criteres!F7,"")</f>
        <v/>
      </c>
    </row>
    <row r="8" spans="1:1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3"/>
      <c r="G8" s="8"/>
      <c r="H8" s="13"/>
      <c r="I8" s="43"/>
      <c r="J8" s="42"/>
      <c r="K8" s="140" t="str">
        <f>IF($E8="NC",Criteres!H8,"")</f>
        <v/>
      </c>
      <c r="L8" s="140" t="str">
        <f>IF($E8="NC",Criteres!G8,"")</f>
        <v/>
      </c>
      <c r="M8" s="140" t="str">
        <f>IF($E8="NC",Criteres!J8,"")</f>
        <v/>
      </c>
      <c r="N8" s="140" t="str">
        <f>IF($E8="NC",Criteres!I8,"")</f>
        <v/>
      </c>
      <c r="O8" s="140" t="str">
        <f>IF($E8="NC",Criteres!F8,"")</f>
        <v/>
      </c>
    </row>
    <row r="9" spans="1:15" ht="24">
      <c r="A9" s="64" t="str">
        <f>Criteres!B9</f>
        <v>Images</v>
      </c>
      <c r="B9" s="65" t="str">
        <f>Criteres!C9</f>
        <v>1.6</v>
      </c>
      <c r="C9" s="65" t="str">
        <f>Criteres!D9</f>
        <v>A</v>
      </c>
      <c r="D9" s="66" t="str">
        <f>Criteres!E9</f>
        <v>Chaque image porteuse d'information a-t-elle, si nécessaire, une description détaillée ?</v>
      </c>
      <c r="E9" s="9" t="s">
        <v>80</v>
      </c>
      <c r="F9" s="153"/>
      <c r="G9" s="8"/>
      <c r="H9" s="13"/>
      <c r="I9" s="43"/>
      <c r="J9" s="42"/>
      <c r="K9" s="140" t="str">
        <f>IF($E9="NC",Criteres!H9,"")</f>
        <v/>
      </c>
      <c r="L9" s="140" t="str">
        <f>IF($E9="NC",Criteres!G9,"")</f>
        <v/>
      </c>
      <c r="M9" s="140" t="str">
        <f>IF($E9="NC",Criteres!J9,"")</f>
        <v/>
      </c>
      <c r="N9" s="140" t="str">
        <f>IF($E9="NC",Criteres!I9,"")</f>
        <v/>
      </c>
      <c r="O9" s="140" t="str">
        <f>IF($E9="NC",Criteres!F9,"")</f>
        <v/>
      </c>
    </row>
    <row r="10" spans="1:1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5" ht="24">
      <c r="A12" s="64" t="str">
        <f>Criteres!B12</f>
        <v>Images</v>
      </c>
      <c r="B12" s="65" t="str">
        <f>Criteres!C12</f>
        <v>1.9</v>
      </c>
      <c r="C12" s="65" t="str">
        <f>Criteres!D12</f>
        <v>A</v>
      </c>
      <c r="D12" s="66" t="str">
        <f>Criteres!E12</f>
        <v>Chaque légende d'image est-elle, si nécessaire, correctement reliée à l'image correspondante ?</v>
      </c>
      <c r="E12" s="9" t="s">
        <v>80</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5" ht="48" hidden="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5" ht="16">
      <c r="A14" s="64" t="str">
        <f>Criteres!B14</f>
        <v>Cadres</v>
      </c>
      <c r="B14" s="65" t="str">
        <f>Criteres!C14</f>
        <v>2.1</v>
      </c>
      <c r="C14" s="65" t="str">
        <f>Criteres!D14</f>
        <v>A</v>
      </c>
      <c r="D14" s="66" t="str">
        <f>Criteres!E14</f>
        <v>Chaque cadre a-t-il un titre de cadre ?</v>
      </c>
      <c r="E14" s="9" t="s">
        <v>80</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5" ht="24">
      <c r="A15" s="64" t="str">
        <f>Criteres!B15</f>
        <v>Cadres</v>
      </c>
      <c r="B15" s="65" t="str">
        <f>Criteres!C15</f>
        <v>2.2</v>
      </c>
      <c r="C15" s="65" t="str">
        <f>Criteres!D15</f>
        <v>A</v>
      </c>
      <c r="D15" s="66" t="str">
        <f>Criteres!E15</f>
        <v>Pour chaque cadre ayant un titre de cadre, ce titre de cadre est-il pertinent ?</v>
      </c>
      <c r="E15" s="9" t="s">
        <v>80</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80</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78</v>
      </c>
      <c r="F18" s="153" t="s">
        <v>522</v>
      </c>
      <c r="G18" s="8"/>
      <c r="H18" s="13"/>
      <c r="I18" s="43"/>
      <c r="J18" s="42"/>
      <c r="K18" s="140" t="str">
        <f>IF($E18="NC",Criteres!H18,"")</f>
        <v/>
      </c>
      <c r="L18" s="140" t="str">
        <f>IF($E18="NC",Criteres!G18,"")</f>
        <v/>
      </c>
      <c r="M18" s="140" t="str">
        <f>IF($E18="NC",Criteres!J18,"")</f>
        <v/>
      </c>
      <c r="N18" s="140" t="str">
        <f>IF($E18="NC",Criteres!I18,"")</f>
        <v/>
      </c>
      <c r="O18" s="140" t="str">
        <f>IF($E18="NC",Criteres!F18,"")</f>
        <v/>
      </c>
    </row>
    <row r="19" spans="1:15" ht="36" hidden="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80</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80</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80</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80</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80</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80</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80</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80</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80</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36" hidden="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36" hidden="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36" hidden="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36" hidden="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36" hidden="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36" hidden="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36" hidden="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78</v>
      </c>
      <c r="F48" s="153" t="s">
        <v>522</v>
      </c>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24" hidden="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80</v>
      </c>
      <c r="F51" s="153" t="s">
        <v>522</v>
      </c>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80</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80</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80</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36" hidden="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36">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80</v>
      </c>
      <c r="F63" s="153" t="s">
        <v>522</v>
      </c>
      <c r="G63" s="8"/>
      <c r="H63" s="13"/>
      <c r="I63" s="43"/>
      <c r="J63" s="42"/>
      <c r="K63" s="140" t="str">
        <f>IF($E63="NC",Criteres!H63,"")</f>
        <v/>
      </c>
      <c r="L63" s="140" t="str">
        <f>IF($E63="NC",Criteres!G63,"")</f>
        <v/>
      </c>
      <c r="M63" s="140" t="str">
        <f>IF($E63="NC",Criteres!J63,"")</f>
        <v/>
      </c>
      <c r="N63" s="140" t="str">
        <f>IF($E63="NC",Criteres!I63,"")</f>
        <v/>
      </c>
      <c r="O63" s="140" t="str">
        <f>IF($E63="NC",Criteres!F63,"")</f>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80</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3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78</v>
      </c>
      <c r="F65" s="153"/>
      <c r="G65" s="8"/>
      <c r="H65" s="13"/>
      <c r="I65" s="43"/>
      <c r="J65" s="42"/>
      <c r="K65" s="140" t="str">
        <f>IF($E65="NC",Criteres!H65,"")</f>
        <v/>
      </c>
      <c r="L65" s="140" t="str">
        <f>IF($E65="NC",Criteres!G65,"")</f>
        <v/>
      </c>
      <c r="M65" s="140" t="str">
        <f>IF($E65="NC",Criteres!J65,"")</f>
        <v/>
      </c>
      <c r="N65" s="140" t="str">
        <f>IF($E65="NC",Criteres!I65,"")</f>
        <v/>
      </c>
      <c r="O65" s="140" t="str">
        <f>IF($E65="NC",Criteres!F65,"")</f>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24">
      <c r="A67" s="64" t="str">
        <f>Criteres!B67</f>
        <v>Structuration</v>
      </c>
      <c r="B67" s="65" t="str">
        <f>Criteres!C67</f>
        <v>9.1</v>
      </c>
      <c r="C67" s="65" t="str">
        <f>Criteres!D67</f>
        <v>A</v>
      </c>
      <c r="D67" s="66" t="str">
        <f>Criteres!E67</f>
        <v>Dans chaque page web, l'information est-elle structurée par l'utilisation appropriée de titres ?</v>
      </c>
      <c r="E67" s="9" t="s">
        <v>78</v>
      </c>
      <c r="F67" s="153" t="s">
        <v>522</v>
      </c>
      <c r="G67" s="8"/>
      <c r="H67" s="13"/>
      <c r="I67" s="43"/>
      <c r="J67" s="42"/>
      <c r="K67" s="140" t="str">
        <f>IF($E67="NC",Criteres!H67,"")</f>
        <v/>
      </c>
      <c r="L67" s="140" t="str">
        <f>IF($E67="NC",Criteres!G67,"")</f>
        <v/>
      </c>
      <c r="M67" s="140" t="str">
        <f>IF($E67="NC",Criteres!J67,"")</f>
        <v/>
      </c>
      <c r="N67" s="140" t="str">
        <f>IF($E67="NC",Criteres!I67,"")</f>
        <v/>
      </c>
      <c r="O67" s="140" t="str">
        <f>IF($E67="NC",Criteres!F67,"")</f>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24">
      <c r="A69" s="64" t="str">
        <f>Criteres!B69</f>
        <v>Structuration</v>
      </c>
      <c r="B69" s="65" t="str">
        <f>Criteres!C69</f>
        <v>9.3</v>
      </c>
      <c r="C69" s="65" t="str">
        <f>Criteres!D69</f>
        <v>A</v>
      </c>
      <c r="D69" s="66" t="str">
        <f>Criteres!E69</f>
        <v>Dans chaque page web, chaque liste est-elle correctement structurée ?</v>
      </c>
      <c r="E69" s="9" t="s">
        <v>78</v>
      </c>
      <c r="F69" s="153"/>
      <c r="G69" s="8"/>
      <c r="H69" s="13"/>
      <c r="I69" s="43"/>
      <c r="J69" s="42"/>
      <c r="K69" s="140" t="str">
        <f>IF($E69="NC",Criteres!H69,"")</f>
        <v/>
      </c>
      <c r="L69" s="140" t="str">
        <f>IF($E69="NC",Criteres!G69,"")</f>
        <v/>
      </c>
      <c r="M69" s="140" t="str">
        <f>IF($E69="NC",Criteres!J69,"")</f>
        <v/>
      </c>
      <c r="N69" s="140" t="str">
        <f>IF($E69="NC",Criteres!I69,"")</f>
        <v/>
      </c>
      <c r="O69" s="140" t="str">
        <f>IF($E69="NC",Criteres!F69,"")</f>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36" hidden="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24" hidden="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36">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78</v>
      </c>
      <c r="F75" s="153"/>
      <c r="G75" s="8"/>
      <c r="H75" s="13"/>
      <c r="I75" s="43"/>
      <c r="J75" s="42"/>
      <c r="K75" s="140" t="str">
        <f>IF($E75="NC",Criteres!H75,"")</f>
        <v/>
      </c>
      <c r="L75" s="140" t="str">
        <f>IF($E75="NC",Criteres!G75,"")</f>
        <v/>
      </c>
      <c r="M75" s="140" t="str">
        <f>IF($E75="NC",Criteres!J75,"")</f>
        <v/>
      </c>
      <c r="N75" s="140" t="str">
        <f>IF($E75="NC",Criteres!I75,"")</f>
        <v/>
      </c>
      <c r="O75" s="140" t="str">
        <f>IF($E75="NC",Criteres!F75,"")</f>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78</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78</v>
      </c>
      <c r="F79" s="153"/>
      <c r="G79" s="8"/>
      <c r="H79" s="13"/>
      <c r="I79" s="43"/>
      <c r="J79" s="42" t="s">
        <v>527</v>
      </c>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80</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80</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36" hidden="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24" hidden="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48" hidden="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36" hidden="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24" hidden="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80</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80</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80</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80</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80</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80</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80</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36" hidden="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24" hidden="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24" hidden="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80</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78</v>
      </c>
      <c r="F113" s="153" t="s">
        <v>522</v>
      </c>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80</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24" hidden="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24" hidden="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36" hidden="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80</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80</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60" hidden="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48" hidden="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36" hidden="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48" hidden="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36" hidden="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48" hidden="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48" hidden="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48" hidden="1">
      <c r="A141" s="64" t="str">
        <f>Criteres!B141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48" hidden="1">
      <c r="A142" s="64" t="str">
        <f>Criteres!B142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48" hidden="1">
      <c r="A143" s="64" t="str">
        <f>Criteres!B143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32" hidden="1">
      <c r="A144" s="64" t="str">
        <f>Criteres!B144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60" hidden="1">
      <c r="A145" s="64" t="str">
        <f>Criteres!B145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06000000}"/>
  <mergeCells count="2">
    <mergeCell ref="A1:C1"/>
    <mergeCell ref="A2:C2"/>
  </mergeCells>
  <conditionalFormatting sqref="E4:F145">
    <cfRule type="cellIs" dxfId="215" priority="1" operator="equal">
      <formula>"c"</formula>
    </cfRule>
    <cfRule type="cellIs" dxfId="214" priority="2" operator="equal">
      <formula>"nc"</formula>
    </cfRule>
    <cfRule type="cellIs" dxfId="213" priority="3" operator="equal">
      <formula>"na"</formula>
    </cfRule>
    <cfRule type="cellIs" dxfId="212" priority="4" operator="equal">
      <formula>"nt"</formula>
    </cfRule>
  </conditionalFormatting>
  <conditionalFormatting sqref="F4:F1000">
    <cfRule type="notContainsBlanks" dxfId="211" priority="62">
      <formula>LEN(TRIM(F4))&gt;0</formula>
    </cfRule>
  </conditionalFormatting>
  <conditionalFormatting sqref="G4:G136">
    <cfRule type="cellIs" dxfId="210" priority="244" operator="equal">
      <formula>"D"</formula>
    </cfRule>
  </conditionalFormatting>
  <conditionalFormatting sqref="K4:K145">
    <cfRule type="cellIs" dxfId="209" priority="8" operator="equal">
      <formula>3</formula>
    </cfRule>
    <cfRule type="cellIs" dxfId="208" priority="9" operator="equal">
      <formula>2</formula>
    </cfRule>
    <cfRule type="cellIs" dxfId="207" priority="10" operator="equal">
      <formula>1</formula>
    </cfRule>
  </conditionalFormatting>
  <conditionalFormatting sqref="M4:M145">
    <cfRule type="cellIs" dxfId="206" priority="6" operator="equal">
      <formula>"M"</formula>
    </cfRule>
    <cfRule type="cellIs" dxfId="205" priority="5" operator="equal">
      <formula>"S"</formula>
    </cfRule>
    <cfRule type="cellIs" dxfId="204" priority="7" operator="equal">
      <formula>"C"</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filterMode="1"/>
  <dimension ref="A1:AME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5">
      <c r="A1" s="285" t="s">
        <v>509</v>
      </c>
      <c r="B1" s="285"/>
      <c r="C1" s="285"/>
      <c r="D1" s="116" t="str" cm="1">
        <f t="array" aca="1" ref="D1" ca="1">IF(VLOOKUP(RIGHT(CELL("nomfichier",A1),LEN(CELL("nomfichier",A1))-FIND("]",CELL("nomfichier",A1))),Echantillon!$A$12:$E$31,2)&gt;"",VLOOKUP(RIGHT(CELL("nomfichier",A1),LEN(CELL("nomfichier",A1))-FIND("]",CELL("nomfichier",A1))),Echantillon!$A$12:$E$31,2),"-")</f>
        <v>Plan du site</v>
      </c>
      <c r="E1" s="82"/>
      <c r="F1" s="157"/>
      <c r="G1" s="82"/>
      <c r="H1" s="82"/>
      <c r="I1" s="82"/>
      <c r="J1" s="59"/>
      <c r="K1" s="150"/>
      <c r="L1" s="150" t="s">
        <v>510</v>
      </c>
      <c r="M1" s="144"/>
      <c r="N1" s="144"/>
      <c r="O1" s="144"/>
    </row>
    <row r="2" spans="1:15">
      <c r="A2" s="286" t="s">
        <v>511</v>
      </c>
      <c r="B2" s="286"/>
      <c r="C2" s="286"/>
      <c r="D2" s="116" t="str" cm="1">
        <f t="array" aca="1" ref="D2" ca="1">IF(VLOOKUP(RIGHT(CELL("nomfichier",A2),LEN(CELL("nomfichier",A2))-FIND("]",CELL("nomfichier",A2))),Echantillon!$A$12:$E$31,3)&gt;"",VLOOKUP(RIGHT(CELL("nomfichier",A2),LEN(CELL("nomfichier",A2))-FIND("]",CELL("nomfichier",A2))),Echantillon!$A$12:$E$31,3),"-")</f>
        <v xml:space="preserve">https://www.hardis-group.com/plan-du-site/ </v>
      </c>
      <c r="E2" s="85"/>
      <c r="F2" s="158"/>
      <c r="G2" s="85"/>
      <c r="H2" s="85"/>
      <c r="I2" s="85"/>
      <c r="J2" s="41"/>
      <c r="K2" s="144"/>
      <c r="L2" s="144"/>
      <c r="M2" s="144"/>
      <c r="N2" s="144"/>
      <c r="O2" s="144"/>
    </row>
    <row r="3" spans="1:15" s="67" customFormat="1" ht="70.25" customHeight="1">
      <c r="A3" s="38" t="s">
        <v>69</v>
      </c>
      <c r="B3" s="38" t="s">
        <v>71</v>
      </c>
      <c r="C3" s="38" t="s">
        <v>103</v>
      </c>
      <c r="D3" s="39" t="s">
        <v>104</v>
      </c>
      <c r="E3" s="38" t="s">
        <v>512</v>
      </c>
      <c r="F3" s="38" t="s">
        <v>513</v>
      </c>
      <c r="G3" s="38" t="s">
        <v>514</v>
      </c>
      <c r="H3" s="39" t="s">
        <v>515</v>
      </c>
      <c r="I3" s="39" t="s">
        <v>516</v>
      </c>
      <c r="J3" s="39" t="s">
        <v>517</v>
      </c>
      <c r="K3" s="151"/>
      <c r="L3" s="152" t="s">
        <v>518</v>
      </c>
      <c r="M3" s="151"/>
      <c r="N3" s="152" t="s">
        <v>519</v>
      </c>
      <c r="O3" s="145" t="s">
        <v>99</v>
      </c>
    </row>
    <row r="4" spans="1:15" s="2" customFormat="1" ht="24">
      <c r="A4" s="64" t="str">
        <f>Criteres!B4</f>
        <v>Images</v>
      </c>
      <c r="B4" s="65" t="str">
        <f>Criteres!C4</f>
        <v>1.1</v>
      </c>
      <c r="C4" s="65" t="str">
        <f>Criteres!D4</f>
        <v>A</v>
      </c>
      <c r="D4" s="66" t="str">
        <f>Criteres!E4</f>
        <v>Chaque image porteuse d'information a-t-elle une alternative textuelle ?</v>
      </c>
      <c r="E4" s="9" t="s">
        <v>80</v>
      </c>
      <c r="F4" s="153"/>
      <c r="G4" s="8"/>
      <c r="H4" s="79"/>
      <c r="I4" s="43"/>
      <c r="J4" s="44"/>
      <c r="K4" s="140" t="str">
        <f>IF($E4="NC",Criteres!H4,"")</f>
        <v/>
      </c>
      <c r="L4" s="140" t="str">
        <f>IF($E4="NC",Criteres!G4,"")</f>
        <v/>
      </c>
      <c r="M4" s="140" t="str">
        <f>IF($E4="NC",Criteres!J4,"")</f>
        <v/>
      </c>
      <c r="N4" s="140" t="str">
        <f>IF($E4="NC",Criteres!I4,"")</f>
        <v/>
      </c>
      <c r="O4" s="140" t="str">
        <f>IF($E4="NC",Criteres!F4,"")</f>
        <v/>
      </c>
    </row>
    <row r="5" spans="1:15" s="2" customFormat="1" ht="36">
      <c r="A5" s="64" t="str">
        <f>Criteres!B5</f>
        <v>Images</v>
      </c>
      <c r="B5" s="65" t="str">
        <f>Criteres!C5</f>
        <v>1.2</v>
      </c>
      <c r="C5" s="65" t="str">
        <f>Criteres!D5</f>
        <v>A</v>
      </c>
      <c r="D5" s="66" t="str">
        <f>Criteres!E5</f>
        <v>Chaque image de décoration est-elle correctement ignorée par les technologies d'assistance ?</v>
      </c>
      <c r="E5" s="9" t="s">
        <v>80</v>
      </c>
      <c r="F5" s="153"/>
      <c r="G5" s="8"/>
      <c r="H5" s="13"/>
      <c r="I5" s="43"/>
      <c r="J5" s="42"/>
      <c r="K5" s="140" t="str">
        <f>IF($E5="NC",Criteres!H5,"")</f>
        <v/>
      </c>
      <c r="L5" s="140" t="str">
        <f>IF($E5="NC",Criteres!G5,"")</f>
        <v/>
      </c>
      <c r="M5" s="140" t="str">
        <f>IF($E5="NC",Criteres!J5,"")</f>
        <v/>
      </c>
      <c r="N5" s="140" t="str">
        <f>IF($E5="NC",Criteres!I5,"")</f>
        <v/>
      </c>
      <c r="O5" s="140" t="str">
        <f>IF($E5="NC",Criteres!F5,"")</f>
        <v/>
      </c>
    </row>
    <row r="6" spans="1:1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3"/>
      <c r="G6" s="8"/>
      <c r="H6" s="13"/>
      <c r="I6" s="43"/>
      <c r="J6" s="42"/>
      <c r="K6" s="140" t="str">
        <f>IF($E6="NC",Criteres!H6,"")</f>
        <v/>
      </c>
      <c r="L6" s="140" t="str">
        <f>IF($E6="NC",Criteres!G6,"")</f>
        <v/>
      </c>
      <c r="M6" s="140" t="str">
        <f>IF($E6="NC",Criteres!J6,"")</f>
        <v/>
      </c>
      <c r="N6" s="140" t="str">
        <f>IF($E6="NC",Criteres!I6,"")</f>
        <v/>
      </c>
      <c r="O6" s="140" t="str">
        <f>IF($E6="NC",Criteres!F6,"")</f>
        <v/>
      </c>
    </row>
    <row r="7" spans="1:1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3"/>
      <c r="G7" s="8"/>
      <c r="H7" s="13"/>
      <c r="I7" s="43"/>
      <c r="J7" s="42"/>
      <c r="K7" s="140" t="str">
        <f>IF($E7="NC",Criteres!H7,"")</f>
        <v/>
      </c>
      <c r="L7" s="140" t="str">
        <f>IF($E7="NC",Criteres!G7,"")</f>
        <v/>
      </c>
      <c r="M7" s="140" t="str">
        <f>IF($E7="NC",Criteres!J7,"")</f>
        <v/>
      </c>
      <c r="N7" s="140" t="str">
        <f>IF($E7="NC",Criteres!I7,"")</f>
        <v/>
      </c>
      <c r="O7" s="140" t="str">
        <f>IF($E7="NC",Criteres!F7,"")</f>
        <v/>
      </c>
    </row>
    <row r="8" spans="1:1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3"/>
      <c r="G8" s="8"/>
      <c r="H8" s="13"/>
      <c r="I8" s="43"/>
      <c r="J8" s="42"/>
      <c r="K8" s="140" t="str">
        <f>IF($E8="NC",Criteres!H8,"")</f>
        <v/>
      </c>
      <c r="L8" s="140" t="str">
        <f>IF($E8="NC",Criteres!G8,"")</f>
        <v/>
      </c>
      <c r="M8" s="140" t="str">
        <f>IF($E8="NC",Criteres!J8,"")</f>
        <v/>
      </c>
      <c r="N8" s="140" t="str">
        <f>IF($E8="NC",Criteres!I8,"")</f>
        <v/>
      </c>
      <c r="O8" s="140" t="str">
        <f>IF($E8="NC",Criteres!F8,"")</f>
        <v/>
      </c>
    </row>
    <row r="9" spans="1:15" ht="24">
      <c r="A9" s="64" t="str">
        <f>Criteres!B9</f>
        <v>Images</v>
      </c>
      <c r="B9" s="65" t="str">
        <f>Criteres!C9</f>
        <v>1.6</v>
      </c>
      <c r="C9" s="65" t="str">
        <f>Criteres!D9</f>
        <v>A</v>
      </c>
      <c r="D9" s="66" t="str">
        <f>Criteres!E9</f>
        <v>Chaque image porteuse d'information a-t-elle, si nécessaire, une description détaillée ?</v>
      </c>
      <c r="E9" s="9" t="s">
        <v>80</v>
      </c>
      <c r="F9" s="153"/>
      <c r="G9" s="8"/>
      <c r="H9" s="13"/>
      <c r="I9" s="43"/>
      <c r="J9" s="42"/>
      <c r="K9" s="140" t="str">
        <f>IF($E9="NC",Criteres!H9,"")</f>
        <v/>
      </c>
      <c r="L9" s="140" t="str">
        <f>IF($E9="NC",Criteres!G9,"")</f>
        <v/>
      </c>
      <c r="M9" s="140" t="str">
        <f>IF($E9="NC",Criteres!J9,"")</f>
        <v/>
      </c>
      <c r="N9" s="140" t="str">
        <f>IF($E9="NC",Criteres!I9,"")</f>
        <v/>
      </c>
      <c r="O9" s="140" t="str">
        <f>IF($E9="NC",Criteres!F9,"")</f>
        <v/>
      </c>
    </row>
    <row r="10" spans="1:1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5" ht="24">
      <c r="A12" s="64" t="str">
        <f>Criteres!B12</f>
        <v>Images</v>
      </c>
      <c r="B12" s="65" t="str">
        <f>Criteres!C12</f>
        <v>1.9</v>
      </c>
      <c r="C12" s="65" t="str">
        <f>Criteres!D12</f>
        <v>A</v>
      </c>
      <c r="D12" s="66" t="str">
        <f>Criteres!E12</f>
        <v>Chaque légende d'image est-elle, si nécessaire, correctement reliée à l'image correspondante ?</v>
      </c>
      <c r="E12" s="9" t="s">
        <v>80</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5" ht="100.25" hidden="1" customHeight="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5" ht="16">
      <c r="A14" s="64" t="str">
        <f>Criteres!B14</f>
        <v>Cadres</v>
      </c>
      <c r="B14" s="65" t="str">
        <f>Criteres!C14</f>
        <v>2.1</v>
      </c>
      <c r="C14" s="65" t="str">
        <f>Criteres!D14</f>
        <v>A</v>
      </c>
      <c r="D14" s="66" t="str">
        <f>Criteres!E14</f>
        <v>Chaque cadre a-t-il un titre de cadre ?</v>
      </c>
      <c r="E14" s="9" t="s">
        <v>80</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5" ht="24">
      <c r="A15" s="64" t="str">
        <f>Criteres!B15</f>
        <v>Cadres</v>
      </c>
      <c r="B15" s="65" t="str">
        <f>Criteres!C15</f>
        <v>2.2</v>
      </c>
      <c r="C15" s="65" t="str">
        <f>Criteres!D15</f>
        <v>A</v>
      </c>
      <c r="D15" s="66" t="str">
        <f>Criteres!E15</f>
        <v>Pour chaque cadre ayant un titre de cadre, ce titre de cadre est-il pertinent ?</v>
      </c>
      <c r="E15" s="9" t="s">
        <v>80</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80</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78</v>
      </c>
      <c r="F18" s="153" t="s">
        <v>522</v>
      </c>
      <c r="G18" s="8"/>
      <c r="H18" s="13"/>
      <c r="I18" s="43"/>
      <c r="J18" s="42"/>
      <c r="K18" s="140" t="str">
        <f>IF($E18="NC",Criteres!H18,"")</f>
        <v/>
      </c>
      <c r="L18" s="140" t="str">
        <f>IF($E18="NC",Criteres!G18,"")</f>
        <v/>
      </c>
      <c r="M18" s="140" t="str">
        <f>IF($E18="NC",Criteres!J18,"")</f>
        <v/>
      </c>
      <c r="N18" s="140" t="str">
        <f>IF($E18="NC",Criteres!I18,"")</f>
        <v/>
      </c>
      <c r="O18" s="140" t="str">
        <f>IF($E18="NC",Criteres!F18,"")</f>
        <v/>
      </c>
    </row>
    <row r="19" spans="1:15" ht="100.25" hidden="1" customHeight="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80</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80</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80</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80</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80</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80</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80</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80</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80</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100.25" hidden="1" customHeight="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100.25" hidden="1" customHeight="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100.25" hidden="1" customHeight="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100.25" hidden="1" customHeight="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100.25" hidden="1" customHeight="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100.25" hidden="1" customHeight="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100.25" hidden="1" customHeight="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78</v>
      </c>
      <c r="F48" s="153" t="s">
        <v>522</v>
      </c>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100.25" hidden="1" customHeight="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80</v>
      </c>
      <c r="F51" s="153" t="s">
        <v>522</v>
      </c>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80</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80</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80</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100.25" hidden="1" customHeight="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120">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79</v>
      </c>
      <c r="F63" s="153" t="s">
        <v>522</v>
      </c>
      <c r="G63" s="8"/>
      <c r="H63" s="138" t="s">
        <v>537</v>
      </c>
      <c r="I63" s="43"/>
      <c r="J63" s="42"/>
      <c r="K63" s="140">
        <f>IF($E63="NC",Criteres!H63,"")</f>
        <v>2</v>
      </c>
      <c r="L63" s="140" t="str">
        <f>IF($E63="NC",Criteres!G63,"")</f>
        <v>Fort</v>
      </c>
      <c r="M63" s="140" t="str">
        <f>IF($E63="NC",Criteres!J63,"")</f>
        <v>S</v>
      </c>
      <c r="N63" s="140" t="str">
        <f>IF($E63="NC",Criteres!I63,"")</f>
        <v>Simple </v>
      </c>
      <c r="O63" s="140" t="str">
        <f>IF($E63="NC",Criteres!F63,"")</f>
        <v xml:space="preserve">Personnes aveugles.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80</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3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78</v>
      </c>
      <c r="F65" s="153"/>
      <c r="G65" s="8"/>
      <c r="H65" s="13"/>
      <c r="I65" s="43"/>
      <c r="J65" s="42"/>
      <c r="K65" s="140" t="str">
        <f>IF($E65="NC",Criteres!H65,"")</f>
        <v/>
      </c>
      <c r="L65" s="140" t="str">
        <f>IF($E65="NC",Criteres!G65,"")</f>
        <v/>
      </c>
      <c r="M65" s="140" t="str">
        <f>IF($E65="NC",Criteres!J65,"")</f>
        <v/>
      </c>
      <c r="N65" s="140" t="str">
        <f>IF($E65="NC",Criteres!I65,"")</f>
        <v/>
      </c>
      <c r="O65" s="140" t="str">
        <f>IF($E65="NC",Criteres!F65,"")</f>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24">
      <c r="A67" s="64" t="str">
        <f>Criteres!B67</f>
        <v>Structuration</v>
      </c>
      <c r="B67" s="65" t="str">
        <f>Criteres!C67</f>
        <v>9.1</v>
      </c>
      <c r="C67" s="65" t="str">
        <f>Criteres!D67</f>
        <v>A</v>
      </c>
      <c r="D67" s="66" t="str">
        <f>Criteres!E67</f>
        <v>Dans chaque page web, l'information est-elle structurée par l'utilisation appropriée de titres ?</v>
      </c>
      <c r="E67" s="9" t="s">
        <v>78</v>
      </c>
      <c r="F67" s="153" t="s">
        <v>522</v>
      </c>
      <c r="G67" s="8"/>
      <c r="H67" s="13"/>
      <c r="I67" s="43"/>
      <c r="J67" s="42"/>
      <c r="K67" s="140" t="str">
        <f>IF($E67="NC",Criteres!H67,"")</f>
        <v/>
      </c>
      <c r="L67" s="140" t="str">
        <f>IF($E67="NC",Criteres!G67,"")</f>
        <v/>
      </c>
      <c r="M67" s="140" t="str">
        <f>IF($E67="NC",Criteres!J67,"")</f>
        <v/>
      </c>
      <c r="N67" s="140" t="str">
        <f>IF($E67="NC",Criteres!I67,"")</f>
        <v/>
      </c>
      <c r="O67" s="140" t="str">
        <f>IF($E67="NC",Criteres!F67,"")</f>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24">
      <c r="A69" s="64" t="str">
        <f>Criteres!B69</f>
        <v>Structuration</v>
      </c>
      <c r="B69" s="65" t="str">
        <f>Criteres!C69</f>
        <v>9.3</v>
      </c>
      <c r="C69" s="65" t="str">
        <f>Criteres!D69</f>
        <v>A</v>
      </c>
      <c r="D69" s="66" t="str">
        <f>Criteres!E69</f>
        <v>Dans chaque page web, chaque liste est-elle correctement structurée ?</v>
      </c>
      <c r="E69" s="9" t="s">
        <v>78</v>
      </c>
      <c r="F69" s="153"/>
      <c r="G69" s="8"/>
      <c r="H69" s="13"/>
      <c r="I69" s="43"/>
      <c r="J69" s="42"/>
      <c r="K69" s="140" t="str">
        <f>IF($E69="NC",Criteres!H69,"")</f>
        <v/>
      </c>
      <c r="L69" s="140" t="str">
        <f>IF($E69="NC",Criteres!G69,"")</f>
        <v/>
      </c>
      <c r="M69" s="140" t="str">
        <f>IF($E69="NC",Criteres!J69,"")</f>
        <v/>
      </c>
      <c r="N69" s="140" t="str">
        <f>IF($E69="NC",Criteres!I69,"")</f>
        <v/>
      </c>
      <c r="O69" s="140" t="str">
        <f>IF($E69="NC",Criteres!F69,"")</f>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100.25" hidden="1" customHeight="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100.25" hidden="1" customHeight="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36">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78</v>
      </c>
      <c r="F75" s="153"/>
      <c r="G75" s="8"/>
      <c r="H75" s="13"/>
      <c r="I75" s="43"/>
      <c r="J75" s="42"/>
      <c r="K75" s="140" t="str">
        <f>IF($E75="NC",Criteres!H75,"")</f>
        <v/>
      </c>
      <c r="L75" s="140" t="str">
        <f>IF($E75="NC",Criteres!G75,"")</f>
        <v/>
      </c>
      <c r="M75" s="140" t="str">
        <f>IF($E75="NC",Criteres!J75,"")</f>
        <v/>
      </c>
      <c r="N75" s="140" t="str">
        <f>IF($E75="NC",Criteres!I75,"")</f>
        <v/>
      </c>
      <c r="O75" s="140" t="str">
        <f>IF($E75="NC",Criteres!F75,"")</f>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80</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78</v>
      </c>
      <c r="F79" s="153"/>
      <c r="G79" s="8"/>
      <c r="H79" s="13"/>
      <c r="I79" s="43"/>
      <c r="J79" s="42"/>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80</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80</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100.25" hidden="1" customHeight="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100.25" hidden="1" customHeight="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100.25" hidden="1" customHeight="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100.25" hidden="1" customHeight="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100.25" hidden="1" customHeight="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80</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80</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80</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80</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80</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80</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80</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100.25" hidden="1" customHeight="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100.25" hidden="1" customHeight="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100.25" hidden="1" customHeight="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78</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78</v>
      </c>
      <c r="F113" s="153" t="s">
        <v>522</v>
      </c>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80</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100.25" hidden="1" customHeight="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100.25" hidden="1" customHeight="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100.25" hidden="1" customHeight="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80</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80</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100.25" hidden="1" customHeight="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100.25" hidden="1" customHeight="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100.25" hidden="1" customHeight="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100.25" hidden="1" customHeight="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100.25" hidden="1" customHeight="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100.25" hidden="1" customHeight="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100.25" hidden="1" customHeight="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100" hidden="1" customHeight="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100" hidden="1" customHeight="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100" hidden="1" customHeight="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00" hidden="1" customHeight="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100" hidden="1" customHeight="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07000000}">
    <filterColumn colId="2">
      <filters>
        <filter val="A"/>
        <filter val="AA"/>
      </filters>
    </filterColumn>
  </autoFilter>
  <mergeCells count="2">
    <mergeCell ref="A1:C1"/>
    <mergeCell ref="A2:C2"/>
  </mergeCells>
  <conditionalFormatting sqref="E4:F145">
    <cfRule type="cellIs" dxfId="203" priority="1" operator="equal">
      <formula>"c"</formula>
    </cfRule>
    <cfRule type="cellIs" dxfId="202" priority="2" operator="equal">
      <formula>"nc"</formula>
    </cfRule>
    <cfRule type="cellIs" dxfId="201" priority="3" operator="equal">
      <formula>"na"</formula>
    </cfRule>
    <cfRule type="cellIs" dxfId="200" priority="4" operator="equal">
      <formula>"nt"</formula>
    </cfRule>
  </conditionalFormatting>
  <conditionalFormatting sqref="F4:F1000">
    <cfRule type="notContainsBlanks" dxfId="199" priority="59">
      <formula>LEN(TRIM(F4))&gt;0</formula>
    </cfRule>
  </conditionalFormatting>
  <conditionalFormatting sqref="G4:G136">
    <cfRule type="cellIs" dxfId="198" priority="201" operator="equal">
      <formula>"D"</formula>
    </cfRule>
  </conditionalFormatting>
  <conditionalFormatting sqref="K4:K145">
    <cfRule type="cellIs" dxfId="197" priority="8" operator="equal">
      <formula>3</formula>
    </cfRule>
    <cfRule type="cellIs" dxfId="196" priority="9" operator="equal">
      <formula>2</formula>
    </cfRule>
    <cfRule type="cellIs" dxfId="195" priority="10" operator="equal">
      <formula>1</formula>
    </cfRule>
  </conditionalFormatting>
  <conditionalFormatting sqref="M4:M145">
    <cfRule type="cellIs" dxfId="194" priority="6" operator="equal">
      <formula>"M"</formula>
    </cfRule>
    <cfRule type="cellIs" dxfId="193" priority="5" operator="equal">
      <formula>"S"</formula>
    </cfRule>
    <cfRule type="cellIs" dxfId="192" priority="7" operator="equal">
      <formula>"C"</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filterMode="1"/>
  <dimension ref="A1:AME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5">
      <c r="A1" s="285" t="s">
        <v>509</v>
      </c>
      <c r="B1" s="285"/>
      <c r="C1" s="285"/>
      <c r="D1" s="116" t="str" cm="1">
        <f t="array" aca="1" ref="D1" ca="1">IF(VLOOKUP(RIGHT(CELL("nomfichier",A1),LEN(CELL("nomfichier",A1))-FIND("]",CELL("nomfichier",A1))),Echantillon!$A$12:$E$31,2)&gt;"",VLOOKUP(RIGHT(CELL("nomfichier",A1),LEN(CELL("nomfichier",A1))-FIND("]",CELL("nomfichier",A1))),Echantillon!$A$12:$E$31,2),"-")</f>
        <v>Résultat de recherche ("numérique responsable")</v>
      </c>
      <c r="E1" s="82"/>
      <c r="F1" s="157"/>
      <c r="G1" s="82"/>
      <c r="H1" s="82"/>
      <c r="I1" s="177"/>
      <c r="J1" s="178"/>
      <c r="K1" s="150"/>
      <c r="L1" s="150" t="s">
        <v>510</v>
      </c>
      <c r="M1" s="144"/>
      <c r="N1" s="144"/>
      <c r="O1" s="144"/>
    </row>
    <row r="2" spans="1:15">
      <c r="A2" s="286" t="s">
        <v>511</v>
      </c>
      <c r="B2" s="286"/>
      <c r="C2" s="286"/>
      <c r="D2" s="116" t="str" cm="1">
        <f t="array" aca="1" ref="D2" ca="1">IF(VLOOKUP(RIGHT(CELL("nomfichier",A2),LEN(CELL("nomfichier",A2))-FIND("]",CELL("nomfichier",A2))),Echantillon!$A$12:$E$31,3)&gt;"",VLOOKUP(RIGHT(CELL("nomfichier",A2),LEN(CELL("nomfichier",A2))-FIND("]",CELL("nomfichier",A2))),Echantillon!$A$12:$E$31,3),"-")</f>
        <v xml:space="preserve">https://www.hardis-group.com/?paged=1&amp;s=num%C3%A9rique+responsable&amp;f_post_type=page </v>
      </c>
      <c r="E2" s="83"/>
      <c r="F2" s="158"/>
      <c r="G2" s="83"/>
      <c r="H2" s="83"/>
      <c r="I2" s="83"/>
      <c r="J2" s="41"/>
      <c r="K2" s="144"/>
      <c r="L2" s="144"/>
      <c r="M2" s="144"/>
      <c r="N2" s="144"/>
      <c r="O2" s="144"/>
    </row>
    <row r="3" spans="1:1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row>
    <row r="4" spans="1:15" s="2" customFormat="1" ht="24">
      <c r="A4" s="64" t="str">
        <f>Criteres!B4</f>
        <v>Images</v>
      </c>
      <c r="B4" s="65" t="str">
        <f>Criteres!C4</f>
        <v>1.1</v>
      </c>
      <c r="C4" s="65" t="str">
        <f>Criteres!D4</f>
        <v>A</v>
      </c>
      <c r="D4" s="66" t="str">
        <f>Criteres!E4</f>
        <v>Chaque image porteuse d'information a-t-elle une alternative textuelle ?</v>
      </c>
      <c r="E4" s="9" t="s">
        <v>80</v>
      </c>
      <c r="F4" s="153"/>
      <c r="G4" s="8"/>
      <c r="H4" s="79"/>
      <c r="I4" s="43"/>
      <c r="J4" s="44"/>
      <c r="K4" s="140" t="str">
        <f>IF($E4="NC",Criteres!H4,"")</f>
        <v/>
      </c>
      <c r="L4" s="140" t="str">
        <f>IF($E4="NC",Criteres!G4,"")</f>
        <v/>
      </c>
      <c r="M4" s="140" t="str">
        <f>IF($E4="NC",Criteres!J4,"")</f>
        <v/>
      </c>
      <c r="N4" s="140" t="str">
        <f>IF($E4="NC",Criteres!I4,"")</f>
        <v/>
      </c>
      <c r="O4" s="140" t="str">
        <f>IF($E4="NC",Criteres!F4,"")</f>
        <v/>
      </c>
    </row>
    <row r="5" spans="1:15" s="2" customFormat="1" ht="36">
      <c r="A5" s="64" t="str">
        <f>Criteres!B5</f>
        <v>Images</v>
      </c>
      <c r="B5" s="65" t="str">
        <f>Criteres!C5</f>
        <v>1.2</v>
      </c>
      <c r="C5" s="65" t="str">
        <f>Criteres!D5</f>
        <v>A</v>
      </c>
      <c r="D5" s="66" t="str">
        <f>Criteres!E5</f>
        <v>Chaque image de décoration est-elle correctement ignorée par les technologies d'assistance ?</v>
      </c>
      <c r="E5" s="9" t="s">
        <v>78</v>
      </c>
      <c r="F5" s="153"/>
      <c r="G5" s="8"/>
      <c r="H5" s="13"/>
      <c r="I5" s="43"/>
      <c r="J5" s="42"/>
      <c r="K5" s="140" t="str">
        <f>IF($E5="NC",Criteres!H5,"")</f>
        <v/>
      </c>
      <c r="L5" s="140" t="str">
        <f>IF($E5="NC",Criteres!G5,"")</f>
        <v/>
      </c>
      <c r="M5" s="140" t="str">
        <f>IF($E5="NC",Criteres!J5,"")</f>
        <v/>
      </c>
      <c r="N5" s="140" t="str">
        <f>IF($E5="NC",Criteres!I5,"")</f>
        <v/>
      </c>
      <c r="O5" s="140" t="str">
        <f>IF($E5="NC",Criteres!F5,"")</f>
        <v/>
      </c>
    </row>
    <row r="6" spans="1:1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3"/>
      <c r="G6" s="8"/>
      <c r="H6" s="13"/>
      <c r="I6" s="43"/>
      <c r="J6" s="42"/>
      <c r="K6" s="140" t="str">
        <f>IF($E6="NC",Criteres!H6,"")</f>
        <v/>
      </c>
      <c r="L6" s="140" t="str">
        <f>IF($E6="NC",Criteres!G6,"")</f>
        <v/>
      </c>
      <c r="M6" s="140" t="str">
        <f>IF($E6="NC",Criteres!J6,"")</f>
        <v/>
      </c>
      <c r="N6" s="140" t="str">
        <f>IF($E6="NC",Criteres!I6,"")</f>
        <v/>
      </c>
      <c r="O6" s="140" t="str">
        <f>IF($E6="NC",Criteres!F6,"")</f>
        <v/>
      </c>
    </row>
    <row r="7" spans="1:1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3"/>
      <c r="G7" s="8"/>
      <c r="H7" s="13"/>
      <c r="I7" s="43"/>
      <c r="J7" s="42"/>
      <c r="K7" s="140" t="str">
        <f>IF($E7="NC",Criteres!H7,"")</f>
        <v/>
      </c>
      <c r="L7" s="140" t="str">
        <f>IF($E7="NC",Criteres!G7,"")</f>
        <v/>
      </c>
      <c r="M7" s="140" t="str">
        <f>IF($E7="NC",Criteres!J7,"")</f>
        <v/>
      </c>
      <c r="N7" s="140" t="str">
        <f>IF($E7="NC",Criteres!I7,"")</f>
        <v/>
      </c>
      <c r="O7" s="140" t="str">
        <f>IF($E7="NC",Criteres!F7,"")</f>
        <v/>
      </c>
    </row>
    <row r="8" spans="1:1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3"/>
      <c r="G8" s="8"/>
      <c r="H8" s="13"/>
      <c r="I8" s="43"/>
      <c r="J8" s="42"/>
      <c r="K8" s="140" t="str">
        <f>IF($E8="NC",Criteres!H8,"")</f>
        <v/>
      </c>
      <c r="L8" s="140" t="str">
        <f>IF($E8="NC",Criteres!G8,"")</f>
        <v/>
      </c>
      <c r="M8" s="140" t="str">
        <f>IF($E8="NC",Criteres!J8,"")</f>
        <v/>
      </c>
      <c r="N8" s="140" t="str">
        <f>IF($E8="NC",Criteres!I8,"")</f>
        <v/>
      </c>
      <c r="O8" s="140" t="str">
        <f>IF($E8="NC",Criteres!F8,"")</f>
        <v/>
      </c>
    </row>
    <row r="9" spans="1:15" ht="24">
      <c r="A9" s="64" t="str">
        <f>Criteres!B9</f>
        <v>Images</v>
      </c>
      <c r="B9" s="65" t="str">
        <f>Criteres!C9</f>
        <v>1.6</v>
      </c>
      <c r="C9" s="65" t="str">
        <f>Criteres!D9</f>
        <v>A</v>
      </c>
      <c r="D9" s="66" t="str">
        <f>Criteres!E9</f>
        <v>Chaque image porteuse d'information a-t-elle, si nécessaire, une description détaillée ?</v>
      </c>
      <c r="E9" s="9" t="s">
        <v>80</v>
      </c>
      <c r="F9" s="153"/>
      <c r="G9" s="8"/>
      <c r="H9" s="13"/>
      <c r="I9" s="43"/>
      <c r="J9" s="42"/>
      <c r="K9" s="140" t="str">
        <f>IF($E9="NC",Criteres!H9,"")</f>
        <v/>
      </c>
      <c r="L9" s="140" t="str">
        <f>IF($E9="NC",Criteres!G9,"")</f>
        <v/>
      </c>
      <c r="M9" s="140" t="str">
        <f>IF($E9="NC",Criteres!J9,"")</f>
        <v/>
      </c>
      <c r="N9" s="140" t="str">
        <f>IF($E9="NC",Criteres!I9,"")</f>
        <v/>
      </c>
      <c r="O9" s="140" t="str">
        <f>IF($E9="NC",Criteres!F9,"")</f>
        <v/>
      </c>
    </row>
    <row r="10" spans="1:1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5" ht="24">
      <c r="A12" s="64" t="str">
        <f>Criteres!B12</f>
        <v>Images</v>
      </c>
      <c r="B12" s="65" t="str">
        <f>Criteres!C12</f>
        <v>1.9</v>
      </c>
      <c r="C12" s="65" t="str">
        <f>Criteres!D12</f>
        <v>A</v>
      </c>
      <c r="D12" s="66" t="str">
        <f>Criteres!E12</f>
        <v>Chaque légende d'image est-elle, si nécessaire, correctement reliée à l'image correspondante ?</v>
      </c>
      <c r="E12" s="9" t="s">
        <v>80</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5" ht="100.25" hidden="1" customHeight="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5" ht="16">
      <c r="A14" s="64" t="str">
        <f>Criteres!B14</f>
        <v>Cadres</v>
      </c>
      <c r="B14" s="65" t="str">
        <f>Criteres!C14</f>
        <v>2.1</v>
      </c>
      <c r="C14" s="65" t="str">
        <f>Criteres!D14</f>
        <v>A</v>
      </c>
      <c r="D14" s="66" t="str">
        <f>Criteres!E14</f>
        <v>Chaque cadre a-t-il un titre de cadre ?</v>
      </c>
      <c r="E14" s="9" t="s">
        <v>80</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5" ht="24">
      <c r="A15" s="64" t="str">
        <f>Criteres!B15</f>
        <v>Cadres</v>
      </c>
      <c r="B15" s="65" t="str">
        <f>Criteres!C15</f>
        <v>2.2</v>
      </c>
      <c r="C15" s="65" t="str">
        <f>Criteres!D15</f>
        <v>A</v>
      </c>
      <c r="D15" s="66" t="str">
        <f>Criteres!E15</f>
        <v>Pour chaque cadre ayant un titre de cadre, ce titre de cadre est-il pertinent ?</v>
      </c>
      <c r="E15" s="9" t="s">
        <v>80</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80</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78</v>
      </c>
      <c r="F18" s="153" t="s">
        <v>522</v>
      </c>
      <c r="G18" s="8"/>
      <c r="H18" s="13"/>
      <c r="I18" s="43"/>
      <c r="J18" s="42"/>
      <c r="K18" s="140" t="str">
        <f>IF($E18="NC",Criteres!H18,"")</f>
        <v/>
      </c>
      <c r="L18" s="140" t="str">
        <f>IF($E18="NC",Criteres!G18,"")</f>
        <v/>
      </c>
      <c r="M18" s="140" t="str">
        <f>IF($E18="NC",Criteres!J18,"")</f>
        <v/>
      </c>
      <c r="N18" s="140" t="str">
        <f>IF($E18="NC",Criteres!I18,"")</f>
        <v/>
      </c>
      <c r="O18" s="140" t="str">
        <f>IF($E18="NC",Criteres!F18,"")</f>
        <v/>
      </c>
    </row>
    <row r="19" spans="1:15" ht="100.25" hidden="1" customHeight="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80</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80</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80</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80</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80</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80</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80</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80</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80</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100.25" hidden="1" customHeight="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100.25" hidden="1" customHeight="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100.25" hidden="1" customHeight="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100.25" hidden="1" customHeight="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100.25" hidden="1" customHeight="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100.25" hidden="1" customHeight="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100.25" hidden="1" customHeight="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78</v>
      </c>
      <c r="F48" s="153" t="s">
        <v>522</v>
      </c>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100.25" hidden="1" customHeight="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78</v>
      </c>
      <c r="F51" s="153" t="s">
        <v>522</v>
      </c>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78</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80</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80</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100.25" hidden="1" customHeight="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132">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79</v>
      </c>
      <c r="F63" s="153" t="s">
        <v>522</v>
      </c>
      <c r="G63" s="8"/>
      <c r="H63" s="138" t="s">
        <v>538</v>
      </c>
      <c r="I63" s="43"/>
      <c r="J63" s="42"/>
      <c r="K63" s="140">
        <f>IF($E63="NC",Criteres!H63,"")</f>
        <v>2</v>
      </c>
      <c r="L63" s="140" t="str">
        <f>IF($E63="NC",Criteres!G63,"")</f>
        <v>Fort</v>
      </c>
      <c r="M63" s="140" t="str">
        <f>IF($E63="NC",Criteres!J63,"")</f>
        <v>S</v>
      </c>
      <c r="N63" s="140" t="str">
        <f>IF($E63="NC",Criteres!I63,"")</f>
        <v>Simple </v>
      </c>
      <c r="O63" s="140" t="str">
        <f>IF($E63="NC",Criteres!F63,"")</f>
        <v xml:space="preserve">Personnes aveugles.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80</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3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78</v>
      </c>
      <c r="F65" s="153"/>
      <c r="G65" s="8"/>
      <c r="H65" s="13"/>
      <c r="I65" s="43"/>
      <c r="J65" s="42"/>
      <c r="K65" s="140" t="str">
        <f>IF($E65="NC",Criteres!H65,"")</f>
        <v/>
      </c>
      <c r="L65" s="140" t="str">
        <f>IF($E65="NC",Criteres!G65,"")</f>
        <v/>
      </c>
      <c r="M65" s="140" t="str">
        <f>IF($E65="NC",Criteres!J65,"")</f>
        <v/>
      </c>
      <c r="N65" s="140" t="str">
        <f>IF($E65="NC",Criteres!I65,"")</f>
        <v/>
      </c>
      <c r="O65" s="140" t="str">
        <f>IF($E65="NC",Criteres!F65,"")</f>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120">
      <c r="A67" s="64" t="str">
        <f>Criteres!B67</f>
        <v>Structuration</v>
      </c>
      <c r="B67" s="65" t="str">
        <f>Criteres!C67</f>
        <v>9.1</v>
      </c>
      <c r="C67" s="65" t="str">
        <f>Criteres!D67</f>
        <v>A</v>
      </c>
      <c r="D67" s="66" t="str">
        <f>Criteres!E67</f>
        <v>Dans chaque page web, l'information est-elle structurée par l'utilisation appropriée de titres ?</v>
      </c>
      <c r="E67" s="9" t="s">
        <v>79</v>
      </c>
      <c r="F67" s="153" t="s">
        <v>522</v>
      </c>
      <c r="G67" s="8"/>
      <c r="H67" s="138" t="s">
        <v>539</v>
      </c>
      <c r="I67" s="43"/>
      <c r="J67" s="42"/>
      <c r="K67" s="140">
        <f>IF($E67="NC",Criteres!H67,"")</f>
        <v>2</v>
      </c>
      <c r="L67" s="140" t="str">
        <f>IF($E67="NC",Criteres!G67,"")</f>
        <v>Modéré à fort</v>
      </c>
      <c r="M67" s="140" t="str">
        <f>IF($E67="NC",Criteres!J67,"")</f>
        <v>M</v>
      </c>
      <c r="N67" s="140" t="str">
        <f>IF($E67="NC",Criteres!I67,"")</f>
        <v>Moyenne</v>
      </c>
      <c r="O67" s="140" t="str">
        <f>IF($E67="NC",Criteres!F67,"")</f>
        <v xml:space="preserve">Personnes aveugles, personnes handicapées motrices.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24">
      <c r="A69" s="64" t="str">
        <f>Criteres!B69</f>
        <v>Structuration</v>
      </c>
      <c r="B69" s="65" t="str">
        <f>Criteres!C69</f>
        <v>9.3</v>
      </c>
      <c r="C69" s="65" t="str">
        <f>Criteres!D69</f>
        <v>A</v>
      </c>
      <c r="D69" s="66" t="str">
        <f>Criteres!E69</f>
        <v>Dans chaque page web, chaque liste est-elle correctement structurée ?</v>
      </c>
      <c r="E69" s="9" t="s">
        <v>78</v>
      </c>
      <c r="F69" s="153"/>
      <c r="G69" s="8"/>
      <c r="H69" s="13"/>
      <c r="I69" s="43"/>
      <c r="J69" s="42"/>
      <c r="K69" s="140" t="str">
        <f>IF($E69="NC",Criteres!H69,"")</f>
        <v/>
      </c>
      <c r="L69" s="140" t="str">
        <f>IF($E69="NC",Criteres!G69,"")</f>
        <v/>
      </c>
      <c r="M69" s="140" t="str">
        <f>IF($E69="NC",Criteres!J69,"")</f>
        <v/>
      </c>
      <c r="N69" s="140" t="str">
        <f>IF($E69="NC",Criteres!I69,"")</f>
        <v/>
      </c>
      <c r="O69" s="140" t="str">
        <f>IF($E69="NC",Criteres!F69,"")</f>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100.25" hidden="1" customHeight="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100.25" hidden="1" customHeight="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132">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79</v>
      </c>
      <c r="F75" s="153"/>
      <c r="G75" s="8"/>
      <c r="H75" s="138" t="s">
        <v>540</v>
      </c>
      <c r="I75" s="43"/>
      <c r="J75" s="42"/>
      <c r="K75" s="140">
        <f>IF($E75="NC",Criteres!H75,"")</f>
        <v>1</v>
      </c>
      <c r="L75" s="140" t="str">
        <f>IF($E75="NC",Criteres!G75,"")</f>
        <v>Fort à majeur</v>
      </c>
      <c r="M75" s="140" t="str">
        <f>IF($E75="NC",Criteres!J75,"")</f>
        <v>M</v>
      </c>
      <c r="N75" s="140" t="str">
        <f>IF($E75="NC",Criteres!I75,"")</f>
        <v xml:space="preserve">Moyenne à complexe </v>
      </c>
      <c r="O75" s="140" t="str">
        <f>IF($E75="NC",Criteres!F75,"")</f>
        <v xml:space="preserve">Personnes aveugles.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80</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78</v>
      </c>
      <c r="F79" s="153"/>
      <c r="G79" s="8"/>
      <c r="H79" s="13"/>
      <c r="I79" s="43"/>
      <c r="J79" s="42"/>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80</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80</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100.25" hidden="1" customHeight="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100.25" hidden="1" customHeight="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100.25" hidden="1" customHeight="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100.25" hidden="1" customHeight="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100.25" hidden="1" customHeight="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78</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78</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78</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78</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80</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80</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80</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100.25" hidden="1" customHeight="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100.25" hidden="1" customHeight="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100.25" hidden="1" customHeight="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80</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78</v>
      </c>
      <c r="F113" s="153" t="s">
        <v>522</v>
      </c>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78</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100.25" hidden="1" customHeight="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100.25" hidden="1" customHeight="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100.25" hidden="1" customHeight="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80</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80</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100.25" hidden="1" customHeight="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100.25" hidden="1" customHeight="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100.25" hidden="1" customHeight="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100.25" hidden="1" customHeight="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100.25" hidden="1" customHeight="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100.25" hidden="1" customHeight="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100.25" hidden="1" customHeight="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100" hidden="1" customHeight="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100" hidden="1" customHeight="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100" hidden="1" customHeight="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00" hidden="1" customHeight="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100" hidden="1" customHeight="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08000000}">
    <filterColumn colId="2">
      <filters>
        <filter val="A"/>
        <filter val="AA"/>
      </filters>
    </filterColumn>
  </autoFilter>
  <mergeCells count="2">
    <mergeCell ref="A1:C1"/>
    <mergeCell ref="A2:C2"/>
  </mergeCells>
  <conditionalFormatting sqref="E4:F145">
    <cfRule type="cellIs" dxfId="191" priority="1" operator="equal">
      <formula>"c"</formula>
    </cfRule>
    <cfRule type="cellIs" dxfId="190" priority="2" operator="equal">
      <formula>"nc"</formula>
    </cfRule>
    <cfRule type="cellIs" dxfId="189" priority="3" operator="equal">
      <formula>"na"</formula>
    </cfRule>
    <cfRule type="cellIs" dxfId="188" priority="4" operator="equal">
      <formula>"nt"</formula>
    </cfRule>
  </conditionalFormatting>
  <conditionalFormatting sqref="F4:F1000">
    <cfRule type="notContainsBlanks" dxfId="187" priority="59">
      <formula>LEN(TRIM(F4))&gt;0</formula>
    </cfRule>
  </conditionalFormatting>
  <conditionalFormatting sqref="G4:G136">
    <cfRule type="cellIs" dxfId="186" priority="112" operator="equal">
      <formula>"D"</formula>
    </cfRule>
  </conditionalFormatting>
  <conditionalFormatting sqref="K4:K145">
    <cfRule type="cellIs" dxfId="185" priority="8" operator="equal">
      <formula>3</formula>
    </cfRule>
    <cfRule type="cellIs" dxfId="184" priority="9" operator="equal">
      <formula>2</formula>
    </cfRule>
    <cfRule type="cellIs" dxfId="183" priority="10" operator="equal">
      <formula>1</formula>
    </cfRule>
  </conditionalFormatting>
  <conditionalFormatting sqref="M4:M145">
    <cfRule type="cellIs" dxfId="182" priority="6" operator="equal">
      <formula>"M"</formula>
    </cfRule>
    <cfRule type="cellIs" dxfId="181" priority="5" operator="equal">
      <formula>"S"</formula>
    </cfRule>
    <cfRule type="cellIs" dxfId="180" priority="7" operator="equal">
      <formula>"C"</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filterMode="1"/>
  <dimension ref="A1:AME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5">
      <c r="A1" s="285" t="s">
        <v>509</v>
      </c>
      <c r="B1" s="285"/>
      <c r="C1" s="285"/>
      <c r="D1" s="116" t="str" cm="1">
        <f t="array" aca="1" ref="D1" ca="1">IF(VLOOKUP(RIGHT(CELL("nomfichier",A1),LEN(CELL("nomfichier",A1))-FIND("]",CELL("nomfichier",A1))),Echantillon!$A$12:$E$31,2)&gt;"",VLOOKUP(RIGHT(CELL("nomfichier",A1),LEN(CELL("nomfichier",A1))-FIND("]",CELL("nomfichier",A1))),Echantillon!$A$12:$E$31,2),"-")</f>
        <v>Page Vision</v>
      </c>
      <c r="E1" s="84"/>
      <c r="F1" s="157"/>
      <c r="G1" s="84"/>
      <c r="H1" s="84"/>
      <c r="I1" s="84"/>
      <c r="J1" s="59"/>
      <c r="K1" s="150"/>
      <c r="L1" s="150" t="s">
        <v>510</v>
      </c>
      <c r="M1" s="144"/>
      <c r="N1" s="144"/>
      <c r="O1" s="144"/>
    </row>
    <row r="2" spans="1:15">
      <c r="A2" s="286" t="s">
        <v>511</v>
      </c>
      <c r="B2" s="286"/>
      <c r="C2" s="286"/>
      <c r="D2" s="116" t="str" cm="1">
        <f t="array" aca="1" ref="D2" ca="1">IF(VLOOKUP(RIGHT(CELL("nomfichier",A2),LEN(CELL("nomfichier",A2))-FIND("]",CELL("nomfichier",A2))),Echantillon!$A$12:$E$31,3)&gt;"",VLOOKUP(RIGHT(CELL("nomfichier",A2),LEN(CELL("nomfichier",A2))-FIND("]",CELL("nomfichier",A2))),Echantillon!$A$12:$E$31,3),"-")</f>
        <v>https://www.hardis-group.com/vision/?f_post_type=post</v>
      </c>
      <c r="E2" s="85"/>
      <c r="F2" s="158"/>
      <c r="G2" s="85"/>
      <c r="H2" s="85"/>
      <c r="I2" s="85"/>
      <c r="J2" s="41"/>
      <c r="K2" s="144"/>
      <c r="L2" s="144"/>
      <c r="M2" s="144"/>
      <c r="N2" s="144"/>
      <c r="O2" s="144"/>
    </row>
    <row r="3" spans="1:1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row>
    <row r="4" spans="1:15" s="2" customFormat="1" ht="24">
      <c r="A4" s="64" t="str">
        <f>Criteres!B4</f>
        <v>Images</v>
      </c>
      <c r="B4" s="65" t="str">
        <f>Criteres!C4</f>
        <v>1.1</v>
      </c>
      <c r="C4" s="65" t="str">
        <f>Criteres!D4</f>
        <v>A</v>
      </c>
      <c r="D4" s="66" t="str">
        <f>Criteres!E4</f>
        <v>Chaque image porteuse d'information a-t-elle une alternative textuelle ?</v>
      </c>
      <c r="E4" s="9" t="s">
        <v>80</v>
      </c>
      <c r="F4" s="153"/>
      <c r="G4" s="8"/>
      <c r="H4" s="79"/>
      <c r="I4" s="43"/>
      <c r="J4" s="44"/>
      <c r="K4" s="140" t="str">
        <f>IF($E4="NC",Criteres!H4,"")</f>
        <v/>
      </c>
      <c r="L4" s="140" t="str">
        <f>IF($E4="NC",Criteres!G4,"")</f>
        <v/>
      </c>
      <c r="M4" s="140" t="str">
        <f>IF($E4="NC",Criteres!J4,"")</f>
        <v/>
      </c>
      <c r="N4" s="140" t="str">
        <f>IF($E4="NC",Criteres!I4,"")</f>
        <v/>
      </c>
      <c r="O4" s="140" t="str">
        <f>IF($E4="NC",Criteres!F4,"")</f>
        <v/>
      </c>
    </row>
    <row r="5" spans="1:15" s="2" customFormat="1" ht="36">
      <c r="A5" s="64" t="str">
        <f>Criteres!B5</f>
        <v>Images</v>
      </c>
      <c r="B5" s="65" t="str">
        <f>Criteres!C5</f>
        <v>1.2</v>
      </c>
      <c r="C5" s="65" t="str">
        <f>Criteres!D5</f>
        <v>A</v>
      </c>
      <c r="D5" s="66" t="str">
        <f>Criteres!E5</f>
        <v>Chaque image de décoration est-elle correctement ignorée par les technologies d'assistance ?</v>
      </c>
      <c r="E5" s="9" t="s">
        <v>78</v>
      </c>
      <c r="F5" s="153"/>
      <c r="G5" s="8"/>
      <c r="H5" s="13"/>
      <c r="I5" s="43"/>
      <c r="J5" s="42"/>
      <c r="K5" s="140" t="str">
        <f>IF($E5="NC",Criteres!H5,"")</f>
        <v/>
      </c>
      <c r="L5" s="140" t="str">
        <f>IF($E5="NC",Criteres!G5,"")</f>
        <v/>
      </c>
      <c r="M5" s="140" t="str">
        <f>IF($E5="NC",Criteres!J5,"")</f>
        <v/>
      </c>
      <c r="N5" s="140" t="str">
        <f>IF($E5="NC",Criteres!I5,"")</f>
        <v/>
      </c>
      <c r="O5" s="140" t="str">
        <f>IF($E5="NC",Criteres!F5,"")</f>
        <v/>
      </c>
    </row>
    <row r="6" spans="1:1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3"/>
      <c r="G6" s="8"/>
      <c r="H6" s="13"/>
      <c r="I6" s="43"/>
      <c r="J6" s="42"/>
      <c r="K6" s="140" t="str">
        <f>IF($E6="NC",Criteres!H6,"")</f>
        <v/>
      </c>
      <c r="L6" s="140" t="str">
        <f>IF($E6="NC",Criteres!G6,"")</f>
        <v/>
      </c>
      <c r="M6" s="140" t="str">
        <f>IF($E6="NC",Criteres!J6,"")</f>
        <v/>
      </c>
      <c r="N6" s="140" t="str">
        <f>IF($E6="NC",Criteres!I6,"")</f>
        <v/>
      </c>
      <c r="O6" s="140" t="str">
        <f>IF($E6="NC",Criteres!F6,"")</f>
        <v/>
      </c>
    </row>
    <row r="7" spans="1:1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3"/>
      <c r="G7" s="8"/>
      <c r="H7" s="13"/>
      <c r="I7" s="43"/>
      <c r="J7" s="42"/>
      <c r="K7" s="140" t="str">
        <f>IF($E7="NC",Criteres!H7,"")</f>
        <v/>
      </c>
      <c r="L7" s="140" t="str">
        <f>IF($E7="NC",Criteres!G7,"")</f>
        <v/>
      </c>
      <c r="M7" s="140" t="str">
        <f>IF($E7="NC",Criteres!J7,"")</f>
        <v/>
      </c>
      <c r="N7" s="140" t="str">
        <f>IF($E7="NC",Criteres!I7,"")</f>
        <v/>
      </c>
      <c r="O7" s="140" t="str">
        <f>IF($E7="NC",Criteres!F7,"")</f>
        <v/>
      </c>
    </row>
    <row r="8" spans="1:1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3"/>
      <c r="G8" s="8"/>
      <c r="H8" s="13"/>
      <c r="I8" s="43"/>
      <c r="J8" s="42"/>
      <c r="K8" s="140" t="str">
        <f>IF($E8="NC",Criteres!H8,"")</f>
        <v/>
      </c>
      <c r="L8" s="140" t="str">
        <f>IF($E8="NC",Criteres!G8,"")</f>
        <v/>
      </c>
      <c r="M8" s="140" t="str">
        <f>IF($E8="NC",Criteres!J8,"")</f>
        <v/>
      </c>
      <c r="N8" s="140" t="str">
        <f>IF($E8="NC",Criteres!I8,"")</f>
        <v/>
      </c>
      <c r="O8" s="140" t="str">
        <f>IF($E8="NC",Criteres!F8,"")</f>
        <v/>
      </c>
    </row>
    <row r="9" spans="1:15" ht="24">
      <c r="A9" s="64" t="str">
        <f>Criteres!B9</f>
        <v>Images</v>
      </c>
      <c r="B9" s="65" t="str">
        <f>Criteres!C9</f>
        <v>1.6</v>
      </c>
      <c r="C9" s="65" t="str">
        <f>Criteres!D9</f>
        <v>A</v>
      </c>
      <c r="D9" s="66" t="str">
        <f>Criteres!E9</f>
        <v>Chaque image porteuse d'information a-t-elle, si nécessaire, une description détaillée ?</v>
      </c>
      <c r="E9" s="9" t="s">
        <v>80</v>
      </c>
      <c r="F9" s="153"/>
      <c r="G9" s="8"/>
      <c r="H9" s="13"/>
      <c r="I9" s="43"/>
      <c r="J9" s="42"/>
      <c r="K9" s="140" t="str">
        <f>IF($E9="NC",Criteres!H9,"")</f>
        <v/>
      </c>
      <c r="L9" s="140" t="str">
        <f>IF($E9="NC",Criteres!G9,"")</f>
        <v/>
      </c>
      <c r="M9" s="140" t="str">
        <f>IF($E9="NC",Criteres!J9,"")</f>
        <v/>
      </c>
      <c r="N9" s="140" t="str">
        <f>IF($E9="NC",Criteres!I9,"")</f>
        <v/>
      </c>
      <c r="O9" s="140" t="str">
        <f>IF($E9="NC",Criteres!F9,"")</f>
        <v/>
      </c>
    </row>
    <row r="10" spans="1:1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5" ht="24">
      <c r="A12" s="64" t="str">
        <f>Criteres!B12</f>
        <v>Images</v>
      </c>
      <c r="B12" s="65" t="str">
        <f>Criteres!C12</f>
        <v>1.9</v>
      </c>
      <c r="C12" s="65" t="str">
        <f>Criteres!D12</f>
        <v>A</v>
      </c>
      <c r="D12" s="66" t="str">
        <f>Criteres!E12</f>
        <v>Chaque légende d'image est-elle, si nécessaire, correctement reliée à l'image correspondante ?</v>
      </c>
      <c r="E12" s="9" t="s">
        <v>80</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5" ht="100.25" hidden="1" customHeight="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5" ht="16">
      <c r="A14" s="64" t="str">
        <f>Criteres!B14</f>
        <v>Cadres</v>
      </c>
      <c r="B14" s="65" t="str">
        <f>Criteres!C14</f>
        <v>2.1</v>
      </c>
      <c r="C14" s="65" t="str">
        <f>Criteres!D14</f>
        <v>A</v>
      </c>
      <c r="D14" s="66" t="str">
        <f>Criteres!E14</f>
        <v>Chaque cadre a-t-il un titre de cadre ?</v>
      </c>
      <c r="E14" s="9" t="s">
        <v>80</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5" ht="24">
      <c r="A15" s="64" t="str">
        <f>Criteres!B15</f>
        <v>Cadres</v>
      </c>
      <c r="B15" s="65" t="str">
        <f>Criteres!C15</f>
        <v>2.2</v>
      </c>
      <c r="C15" s="65" t="str">
        <f>Criteres!D15</f>
        <v>A</v>
      </c>
      <c r="D15" s="66" t="str">
        <f>Criteres!E15</f>
        <v>Pour chaque cadre ayant un titre de cadre, ce titre de cadre est-il pertinent ?</v>
      </c>
      <c r="E15" s="9" t="s">
        <v>80</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78</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78</v>
      </c>
      <c r="F18" s="153" t="s">
        <v>522</v>
      </c>
      <c r="G18" s="8"/>
      <c r="H18" s="13"/>
      <c r="I18" s="43"/>
      <c r="J18" s="42"/>
      <c r="K18" s="140" t="str">
        <f>IF($E18="NC",Criteres!H18,"")</f>
        <v/>
      </c>
      <c r="L18" s="140" t="str">
        <f>IF($E18="NC",Criteres!G18,"")</f>
        <v/>
      </c>
      <c r="M18" s="140" t="str">
        <f>IF($E18="NC",Criteres!J18,"")</f>
        <v/>
      </c>
      <c r="N18" s="140" t="str">
        <f>IF($E18="NC",Criteres!I18,"")</f>
        <v/>
      </c>
      <c r="O18" s="140" t="str">
        <f>IF($E18="NC",Criteres!F18,"")</f>
        <v/>
      </c>
    </row>
    <row r="19" spans="1:15" ht="100.25" hidden="1" customHeight="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80</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80</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80</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80</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80</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80</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80</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80</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80</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100.25" hidden="1" customHeight="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100.25" hidden="1" customHeight="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100.25" hidden="1" customHeight="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100.25" hidden="1" customHeight="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100.25" hidden="1" customHeight="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100.25" hidden="1" customHeight="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100.25" hidden="1" customHeight="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24">
      <c r="A48" s="64" t="str">
        <f>Criteres!B48</f>
        <v>Liens</v>
      </c>
      <c r="B48" s="65" t="str">
        <f>Criteres!C48</f>
        <v>6.1</v>
      </c>
      <c r="C48" s="65" t="str">
        <f>Criteres!D48</f>
        <v>A</v>
      </c>
      <c r="D48" s="66" t="str">
        <f>Criteres!E48</f>
        <v>Chaque lien est-il explicite (hors cas particuliers) ?</v>
      </c>
      <c r="E48" s="9" t="s">
        <v>78</v>
      </c>
      <c r="F48" s="153" t="s">
        <v>522</v>
      </c>
      <c r="G48" s="8"/>
      <c r="H48" s="221"/>
      <c r="I48" s="43"/>
      <c r="J48" s="42" t="s">
        <v>527</v>
      </c>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100.25" hidden="1" customHeight="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78</v>
      </c>
      <c r="F51" s="153" t="s">
        <v>522</v>
      </c>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78</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80</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80</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100.25" hidden="1" customHeight="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132">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79</v>
      </c>
      <c r="F63" s="153" t="s">
        <v>522</v>
      </c>
      <c r="G63" s="8"/>
      <c r="H63" s="138" t="s">
        <v>541</v>
      </c>
      <c r="I63" s="43"/>
      <c r="J63" s="42"/>
      <c r="K63" s="140">
        <f>IF($E63="NC",Criteres!H63,"")</f>
        <v>2</v>
      </c>
      <c r="L63" s="140" t="str">
        <f>IF($E63="NC",Criteres!G63,"")</f>
        <v>Fort</v>
      </c>
      <c r="M63" s="140" t="str">
        <f>IF($E63="NC",Criteres!J63,"")</f>
        <v>S</v>
      </c>
      <c r="N63" s="140" t="str">
        <f>IF($E63="NC",Criteres!I63,"")</f>
        <v>Simple </v>
      </c>
      <c r="O63" s="140" t="str">
        <f>IF($E63="NC",Criteres!F63,"")</f>
        <v xml:space="preserve">Personnes aveugles.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80</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108">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79</v>
      </c>
      <c r="F65" s="153"/>
      <c r="G65" s="8"/>
      <c r="H65" s="138" t="s">
        <v>542</v>
      </c>
      <c r="I65" s="43"/>
      <c r="J65" s="42"/>
      <c r="K65" s="140">
        <f>IF($E65="NC",Criteres!H65,"")</f>
        <v>3</v>
      </c>
      <c r="L65" s="140" t="str">
        <f>IF($E65="NC",Criteres!G65,"")</f>
        <v>Faible à majeur</v>
      </c>
      <c r="M65" s="140" t="str">
        <f>IF($E65="NC",Criteres!J65,"")</f>
        <v>S</v>
      </c>
      <c r="N65" s="140" t="str">
        <f>IF($E65="NC",Criteres!I65,"")</f>
        <v>Simple </v>
      </c>
      <c r="O65" s="140" t="str">
        <f>IF($E65="NC",Criteres!F65,"")</f>
        <v xml:space="preserve">Personnes aveugles.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96">
      <c r="A67" s="64" t="str">
        <f>Criteres!B67</f>
        <v>Structuration</v>
      </c>
      <c r="B67" s="65" t="str">
        <f>Criteres!C67</f>
        <v>9.1</v>
      </c>
      <c r="C67" s="65" t="str">
        <f>Criteres!D67</f>
        <v>A</v>
      </c>
      <c r="D67" s="66" t="str">
        <f>Criteres!E67</f>
        <v>Dans chaque page web, l'information est-elle structurée par l'utilisation appropriée de titres ?</v>
      </c>
      <c r="E67" s="9" t="s">
        <v>79</v>
      </c>
      <c r="F67" s="153" t="s">
        <v>522</v>
      </c>
      <c r="G67" s="8"/>
      <c r="H67" s="13" t="s">
        <v>543</v>
      </c>
      <c r="I67" s="43"/>
      <c r="J67" s="42"/>
      <c r="K67" s="140">
        <f>IF($E67="NC",Criteres!H67,"")</f>
        <v>2</v>
      </c>
      <c r="L67" s="140" t="str">
        <f>IF($E67="NC",Criteres!G67,"")</f>
        <v>Modéré à fort</v>
      </c>
      <c r="M67" s="140" t="str">
        <f>IF($E67="NC",Criteres!J67,"")</f>
        <v>M</v>
      </c>
      <c r="N67" s="140" t="str">
        <f>IF($E67="NC",Criteres!I67,"")</f>
        <v>Moyenne</v>
      </c>
      <c r="O67" s="140" t="str">
        <f>IF($E67="NC",Criteres!F67,"")</f>
        <v xml:space="preserve">Personnes aveugles, personnes handicapées motrices.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84">
      <c r="A69" s="64" t="str">
        <f>Criteres!B69</f>
        <v>Structuration</v>
      </c>
      <c r="B69" s="65" t="str">
        <f>Criteres!C69</f>
        <v>9.3</v>
      </c>
      <c r="C69" s="65" t="str">
        <f>Criteres!D69</f>
        <v>A</v>
      </c>
      <c r="D69" s="66" t="str">
        <f>Criteres!E69</f>
        <v>Dans chaque page web, chaque liste est-elle correctement structurée ?</v>
      </c>
      <c r="E69" s="9" t="s">
        <v>79</v>
      </c>
      <c r="F69" s="153"/>
      <c r="G69" s="8"/>
      <c r="H69" s="138" t="s">
        <v>544</v>
      </c>
      <c r="I69" s="43"/>
      <c r="J69" s="42"/>
      <c r="K69" s="140">
        <f>IF($E69="NC",Criteres!H69,"")</f>
        <v>2</v>
      </c>
      <c r="L69" s="140" t="str">
        <f>IF($E69="NC",Criteres!G69,"")</f>
        <v>Modéré à fort</v>
      </c>
      <c r="M69" s="140" t="str">
        <f>IF($E69="NC",Criteres!J69,"")</f>
        <v>M</v>
      </c>
      <c r="N69" s="140" t="str">
        <f>IF($E69="NC",Criteres!I69,"")</f>
        <v>Moyenne</v>
      </c>
      <c r="O69" s="140" t="str">
        <f>IF($E69="NC",Criteres!F69,"")</f>
        <v xml:space="preserve">Personnes aveugles.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100.25" hidden="1" customHeight="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100.25" hidden="1" customHeight="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156">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79</v>
      </c>
      <c r="F75" s="153"/>
      <c r="G75" s="8"/>
      <c r="H75" s="138" t="s">
        <v>545</v>
      </c>
      <c r="I75" s="43"/>
      <c r="J75" s="42"/>
      <c r="K75" s="140">
        <f>IF($E75="NC",Criteres!H75,"")</f>
        <v>1</v>
      </c>
      <c r="L75" s="140" t="str">
        <f>IF($E75="NC",Criteres!G75,"")</f>
        <v>Fort à majeur</v>
      </c>
      <c r="M75" s="140" t="str">
        <f>IF($E75="NC",Criteres!J75,"")</f>
        <v>M</v>
      </c>
      <c r="N75" s="140" t="str">
        <f>IF($E75="NC",Criteres!I75,"")</f>
        <v xml:space="preserve">Moyenne à complexe </v>
      </c>
      <c r="O75" s="140" t="str">
        <f>IF($E75="NC",Criteres!F75,"")</f>
        <v xml:space="preserve">Personnes aveugles.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80</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78</v>
      </c>
      <c r="F79" s="153"/>
      <c r="G79" s="8"/>
      <c r="H79" s="13"/>
      <c r="I79" s="43"/>
      <c r="J79" s="42"/>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78</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78</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100.25" hidden="1" customHeight="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100.25" hidden="1" customHeight="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100.25" hidden="1" customHeight="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100.25" hidden="1" customHeight="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100.25" hidden="1" customHeight="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78</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78</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78</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78</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80</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80</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80</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100.25" hidden="1" customHeight="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100.25" hidden="1" customHeight="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100.25" hidden="1" customHeight="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80</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78</v>
      </c>
      <c r="F113" s="153" t="s">
        <v>522</v>
      </c>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78</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100.25" hidden="1" customHeight="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100.25" hidden="1" customHeight="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100.25" hidden="1" customHeight="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80</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80</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100.25" hidden="1" customHeight="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100.25" hidden="1" customHeight="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100.25" hidden="1" customHeight="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100.25" hidden="1" customHeight="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100.25" hidden="1" customHeight="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100.25" hidden="1" customHeight="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100.25" hidden="1" customHeight="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100" hidden="1" customHeight="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100" hidden="1" customHeight="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100" hidden="1" customHeight="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00" hidden="1" customHeight="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100" hidden="1" customHeight="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09000000}">
    <filterColumn colId="2">
      <filters>
        <filter val="A"/>
        <filter val="AA"/>
      </filters>
    </filterColumn>
  </autoFilter>
  <mergeCells count="2">
    <mergeCell ref="A1:C1"/>
    <mergeCell ref="A2:C2"/>
  </mergeCells>
  <conditionalFormatting sqref="E4:F145">
    <cfRule type="cellIs" dxfId="179" priority="1" operator="equal">
      <formula>"c"</formula>
    </cfRule>
    <cfRule type="cellIs" dxfId="178" priority="2" operator="equal">
      <formula>"nc"</formula>
    </cfRule>
    <cfRule type="cellIs" dxfId="177" priority="3" operator="equal">
      <formula>"na"</formula>
    </cfRule>
    <cfRule type="cellIs" dxfId="176" priority="4" operator="equal">
      <formula>"nt"</formula>
    </cfRule>
  </conditionalFormatting>
  <conditionalFormatting sqref="F4:F1000">
    <cfRule type="notContainsBlanks" dxfId="175" priority="59">
      <formula>LEN(TRIM(F4))&gt;0</formula>
    </cfRule>
  </conditionalFormatting>
  <conditionalFormatting sqref="G4:G136">
    <cfRule type="cellIs" dxfId="174" priority="108" operator="equal">
      <formula>"D"</formula>
    </cfRule>
  </conditionalFormatting>
  <conditionalFormatting sqref="K4:K145">
    <cfRule type="cellIs" dxfId="173" priority="8" operator="equal">
      <formula>3</formula>
    </cfRule>
    <cfRule type="cellIs" dxfId="172" priority="9" operator="equal">
      <formula>2</formula>
    </cfRule>
    <cfRule type="cellIs" dxfId="171" priority="10" operator="equal">
      <formula>1</formula>
    </cfRule>
  </conditionalFormatting>
  <conditionalFormatting sqref="M4:M145">
    <cfRule type="cellIs" dxfId="170" priority="6" operator="equal">
      <formula>"M"</formula>
    </cfRule>
    <cfRule type="cellIs" dxfId="169" priority="5" operator="equal">
      <formula>"S"</formula>
    </cfRule>
    <cfRule type="cellIs" dxfId="168" priority="7" operator="equal">
      <formula>"C"</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filterMode="1"/>
  <dimension ref="A1:AME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5">
      <c r="A1" s="285" t="s">
        <v>509</v>
      </c>
      <c r="B1" s="285"/>
      <c r="C1" s="285"/>
      <c r="D1" s="116" t="str" cm="1">
        <f t="array" aca="1" ref="D1" ca="1">IF(VLOOKUP(RIGHT(CELL("nomfichier",A1),LEN(CELL("nomfichier",A1))-FIND("]",CELL("nomfichier",A1))),Echantillon!$A$12:$E$31,2)&gt;"",VLOOKUP(RIGHT(CELL("nomfichier",A1),LEN(CELL("nomfichier",A1))-FIND("]",CELL("nomfichier",A1))),Echantillon!$A$12:$E$31,2),"-")</f>
        <v>Podcast</v>
      </c>
      <c r="E1" s="84"/>
      <c r="F1" s="157"/>
      <c r="G1" s="84"/>
      <c r="H1" s="84"/>
      <c r="I1" s="84"/>
      <c r="J1" s="59"/>
      <c r="K1" s="150"/>
      <c r="L1" s="150" t="s">
        <v>510</v>
      </c>
      <c r="M1" s="144"/>
      <c r="N1" s="144"/>
      <c r="O1" s="144"/>
    </row>
    <row r="2" spans="1:15">
      <c r="A2" s="286" t="s">
        <v>511</v>
      </c>
      <c r="B2" s="286"/>
      <c r="C2" s="286"/>
      <c r="D2" s="116" t="str" cm="1">
        <f t="array" aca="1" ref="D2" ca="1">IF(VLOOKUP(RIGHT(CELL("nomfichier",A2),LEN(CELL("nomfichier",A2))-FIND("]",CELL("nomfichier",A2))),Echantillon!$A$12:$E$31,3)&gt;"",VLOOKUP(RIGHT(CELL("nomfichier",A2),LEN(CELL("nomfichier",A2))-FIND("]",CELL("nomfichier",A2))),Echantillon!$A$12:$E$31,3),"-")</f>
        <v>https://www.hardis-group.com/podcasts/light-up-2-partie-3-la-finance-responsable-comment-les-epargnants-adherent-ils-a-la-demarche-eco-responsable-et-quelles-sont-leurs-attentes/</v>
      </c>
      <c r="E2" s="85"/>
      <c r="F2" s="158"/>
      <c r="G2" s="85"/>
      <c r="H2" s="85"/>
      <c r="I2" s="85"/>
      <c r="J2" s="41"/>
      <c r="K2" s="144"/>
      <c r="L2" s="144"/>
      <c r="M2" s="144"/>
      <c r="N2" s="144"/>
      <c r="O2" s="144"/>
    </row>
    <row r="3" spans="1:1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row>
    <row r="4" spans="1:15" s="2" customFormat="1" ht="24">
      <c r="A4" s="64" t="str">
        <f>Criteres!B4</f>
        <v>Images</v>
      </c>
      <c r="B4" s="65" t="str">
        <f>Criteres!C4</f>
        <v>1.1</v>
      </c>
      <c r="C4" s="65" t="str">
        <f>Criteres!D4</f>
        <v>A</v>
      </c>
      <c r="D4" s="66" t="str">
        <f>Criteres!E4</f>
        <v>Chaque image porteuse d'information a-t-elle une alternative textuelle ?</v>
      </c>
      <c r="E4" s="9" t="s">
        <v>80</v>
      </c>
      <c r="F4" s="153"/>
      <c r="G4" s="8"/>
      <c r="H4" s="79"/>
      <c r="I4" s="43"/>
      <c r="J4" s="44"/>
      <c r="K4" s="140" t="str">
        <f>IF($E4="NC",Criteres!H4,"")</f>
        <v/>
      </c>
      <c r="L4" s="140" t="str">
        <f>IF($E4="NC",Criteres!G4,"")</f>
        <v/>
      </c>
      <c r="M4" s="140" t="str">
        <f>IF($E4="NC",Criteres!J4,"")</f>
        <v/>
      </c>
      <c r="N4" s="140" t="str">
        <f>IF($E4="NC",Criteres!I4,"")</f>
        <v/>
      </c>
      <c r="O4" s="140" t="str">
        <f>IF($E4="NC",Criteres!F4,"")</f>
        <v/>
      </c>
    </row>
    <row r="5" spans="1:15" s="2" customFormat="1" ht="36">
      <c r="A5" s="64" t="str">
        <f>Criteres!B5</f>
        <v>Images</v>
      </c>
      <c r="B5" s="65" t="str">
        <f>Criteres!C5</f>
        <v>1.2</v>
      </c>
      <c r="C5" s="65" t="str">
        <f>Criteres!D5</f>
        <v>A</v>
      </c>
      <c r="D5" s="66" t="str">
        <f>Criteres!E5</f>
        <v>Chaque image de décoration est-elle correctement ignorée par les technologies d'assistance ?</v>
      </c>
      <c r="E5" s="9" t="s">
        <v>78</v>
      </c>
      <c r="F5" s="153"/>
      <c r="G5" s="8"/>
      <c r="H5" s="13"/>
      <c r="I5" s="43"/>
      <c r="J5" s="42"/>
      <c r="K5" s="140" t="str">
        <f>IF($E5="NC",Criteres!H5,"")</f>
        <v/>
      </c>
      <c r="L5" s="140" t="str">
        <f>IF($E5="NC",Criteres!G5,"")</f>
        <v/>
      </c>
      <c r="M5" s="140" t="str">
        <f>IF($E5="NC",Criteres!J5,"")</f>
        <v/>
      </c>
      <c r="N5" s="140" t="str">
        <f>IF($E5="NC",Criteres!I5,"")</f>
        <v/>
      </c>
      <c r="O5" s="140" t="str">
        <f>IF($E5="NC",Criteres!F5,"")</f>
        <v/>
      </c>
    </row>
    <row r="6" spans="1:1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3"/>
      <c r="G6" s="8"/>
      <c r="H6" s="13"/>
      <c r="I6" s="43"/>
      <c r="J6" s="42"/>
      <c r="K6" s="140" t="str">
        <f>IF($E6="NC",Criteres!H6,"")</f>
        <v/>
      </c>
      <c r="L6" s="140" t="str">
        <f>IF($E6="NC",Criteres!G6,"")</f>
        <v/>
      </c>
      <c r="M6" s="140" t="str">
        <f>IF($E6="NC",Criteres!J6,"")</f>
        <v/>
      </c>
      <c r="N6" s="140" t="str">
        <f>IF($E6="NC",Criteres!I6,"")</f>
        <v/>
      </c>
      <c r="O6" s="140" t="str">
        <f>IF($E6="NC",Criteres!F6,"")</f>
        <v/>
      </c>
    </row>
    <row r="7" spans="1:1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3"/>
      <c r="G7" s="8"/>
      <c r="H7" s="13"/>
      <c r="I7" s="43"/>
      <c r="J7" s="42"/>
      <c r="K7" s="140" t="str">
        <f>IF($E7="NC",Criteres!H7,"")</f>
        <v/>
      </c>
      <c r="L7" s="140" t="str">
        <f>IF($E7="NC",Criteres!G7,"")</f>
        <v/>
      </c>
      <c r="M7" s="140" t="str">
        <f>IF($E7="NC",Criteres!J7,"")</f>
        <v/>
      </c>
      <c r="N7" s="140" t="str">
        <f>IF($E7="NC",Criteres!I7,"")</f>
        <v/>
      </c>
      <c r="O7" s="140" t="str">
        <f>IF($E7="NC",Criteres!F7,"")</f>
        <v/>
      </c>
    </row>
    <row r="8" spans="1:1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3"/>
      <c r="G8" s="8"/>
      <c r="H8" s="13"/>
      <c r="I8" s="43"/>
      <c r="J8" s="42"/>
      <c r="K8" s="140" t="str">
        <f>IF($E8="NC",Criteres!H8,"")</f>
        <v/>
      </c>
      <c r="L8" s="140" t="str">
        <f>IF($E8="NC",Criteres!G8,"")</f>
        <v/>
      </c>
      <c r="M8" s="140" t="str">
        <f>IF($E8="NC",Criteres!J8,"")</f>
        <v/>
      </c>
      <c r="N8" s="140" t="str">
        <f>IF($E8="NC",Criteres!I8,"")</f>
        <v/>
      </c>
      <c r="O8" s="140" t="str">
        <f>IF($E8="NC",Criteres!F8,"")</f>
        <v/>
      </c>
    </row>
    <row r="9" spans="1:15" ht="24">
      <c r="A9" s="64" t="str">
        <f>Criteres!B9</f>
        <v>Images</v>
      </c>
      <c r="B9" s="65" t="str">
        <f>Criteres!C9</f>
        <v>1.6</v>
      </c>
      <c r="C9" s="65" t="str">
        <f>Criteres!D9</f>
        <v>A</v>
      </c>
      <c r="D9" s="66" t="str">
        <f>Criteres!E9</f>
        <v>Chaque image porteuse d'information a-t-elle, si nécessaire, une description détaillée ?</v>
      </c>
      <c r="E9" s="9" t="s">
        <v>80</v>
      </c>
      <c r="F9" s="153"/>
      <c r="G9" s="8"/>
      <c r="H9" s="13"/>
      <c r="I9" s="43"/>
      <c r="J9" s="42"/>
      <c r="K9" s="140" t="str">
        <f>IF($E9="NC",Criteres!H9,"")</f>
        <v/>
      </c>
      <c r="L9" s="140" t="str">
        <f>IF($E9="NC",Criteres!G9,"")</f>
        <v/>
      </c>
      <c r="M9" s="140" t="str">
        <f>IF($E9="NC",Criteres!J9,"")</f>
        <v/>
      </c>
      <c r="N9" s="140" t="str">
        <f>IF($E9="NC",Criteres!I9,"")</f>
        <v/>
      </c>
      <c r="O9" s="140" t="str">
        <f>IF($E9="NC",Criteres!F9,"")</f>
        <v/>
      </c>
    </row>
    <row r="10" spans="1:1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5" ht="24">
      <c r="A12" s="64" t="str">
        <f>Criteres!B12</f>
        <v>Images</v>
      </c>
      <c r="B12" s="65" t="str">
        <f>Criteres!C12</f>
        <v>1.9</v>
      </c>
      <c r="C12" s="65" t="str">
        <f>Criteres!D12</f>
        <v>A</v>
      </c>
      <c r="D12" s="66" t="str">
        <f>Criteres!E12</f>
        <v>Chaque légende d'image est-elle, si nécessaire, correctement reliée à l'image correspondante ?</v>
      </c>
      <c r="E12" s="9" t="s">
        <v>80</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5" ht="100.25" hidden="1" customHeight="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5" ht="16">
      <c r="A14" s="64" t="str">
        <f>Criteres!B14</f>
        <v>Cadres</v>
      </c>
      <c r="B14" s="65" t="str">
        <f>Criteres!C14</f>
        <v>2.1</v>
      </c>
      <c r="C14" s="65" t="str">
        <f>Criteres!D14</f>
        <v>A</v>
      </c>
      <c r="D14" s="66" t="str">
        <f>Criteres!E14</f>
        <v>Chaque cadre a-t-il un titre de cadre ?</v>
      </c>
      <c r="E14" s="9" t="s">
        <v>78</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5" ht="24">
      <c r="A15" s="64" t="str">
        <f>Criteres!B15</f>
        <v>Cadres</v>
      </c>
      <c r="B15" s="65" t="str">
        <f>Criteres!C15</f>
        <v>2.2</v>
      </c>
      <c r="C15" s="65" t="str">
        <f>Criteres!D15</f>
        <v>A</v>
      </c>
      <c r="D15" s="66" t="str">
        <f>Criteres!E15</f>
        <v>Pour chaque cadre ayant un titre de cadre, ce titre de cadre est-il pertinent ?</v>
      </c>
      <c r="E15" s="9" t="s">
        <v>78</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80</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78</v>
      </c>
      <c r="F18" s="153" t="s">
        <v>522</v>
      </c>
      <c r="G18" s="8"/>
      <c r="H18" s="13"/>
      <c r="I18" s="43"/>
      <c r="J18" s="42"/>
      <c r="K18" s="140" t="str">
        <f>IF($E18="NC",Criteres!H18,"")</f>
        <v/>
      </c>
      <c r="L18" s="140" t="str">
        <f>IF($E18="NC",Criteres!G18,"")</f>
        <v/>
      </c>
      <c r="M18" s="140" t="str">
        <f>IF($E18="NC",Criteres!J18,"")</f>
        <v/>
      </c>
      <c r="N18" s="140" t="str">
        <f>IF($E18="NC",Criteres!I18,"")</f>
        <v/>
      </c>
      <c r="O18" s="140" t="str">
        <f>IF($E18="NC",Criteres!F18,"")</f>
        <v/>
      </c>
    </row>
    <row r="19" spans="1:15" ht="100.25" hidden="1" customHeight="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78</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78</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78</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78</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80</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78</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80</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78</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78</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100.25" hidden="1" customHeight="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100.25" hidden="1" customHeight="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100.25" hidden="1" customHeight="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100.25" hidden="1" customHeight="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100.25" hidden="1" customHeight="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100.25" hidden="1" customHeight="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100.25" hidden="1" customHeight="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78</v>
      </c>
      <c r="F48" s="153" t="s">
        <v>522</v>
      </c>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100.25" hidden="1" customHeight="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78</v>
      </c>
      <c r="F51" s="153" t="s">
        <v>522</v>
      </c>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78</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80</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80</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100.25" hidden="1" customHeight="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108">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79</v>
      </c>
      <c r="F63" s="153" t="s">
        <v>522</v>
      </c>
      <c r="G63" s="8"/>
      <c r="H63" s="138" t="s">
        <v>546</v>
      </c>
      <c r="I63" s="43"/>
      <c r="J63" s="42"/>
      <c r="K63" s="140">
        <f>IF($E63="NC",Criteres!H63,"")</f>
        <v>2</v>
      </c>
      <c r="L63" s="140" t="str">
        <f>IF($E63="NC",Criteres!G63,"")</f>
        <v>Fort</v>
      </c>
      <c r="M63" s="140" t="str">
        <f>IF($E63="NC",Criteres!J63,"")</f>
        <v>S</v>
      </c>
      <c r="N63" s="140" t="str">
        <f>IF($E63="NC",Criteres!I63,"")</f>
        <v>Simple </v>
      </c>
      <c r="O63" s="140" t="str">
        <f>IF($E63="NC",Criteres!F63,"")</f>
        <v xml:space="preserve">Personnes aveugles.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80</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9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79</v>
      </c>
      <c r="F65" s="153"/>
      <c r="G65" s="8"/>
      <c r="H65" s="138" t="s">
        <v>547</v>
      </c>
      <c r="I65" s="43"/>
      <c r="J65" s="42"/>
      <c r="K65" s="140">
        <f>IF($E65="NC",Criteres!H65,"")</f>
        <v>3</v>
      </c>
      <c r="L65" s="140" t="str">
        <f>IF($E65="NC",Criteres!G65,"")</f>
        <v>Faible à majeur</v>
      </c>
      <c r="M65" s="140" t="str">
        <f>IF($E65="NC",Criteres!J65,"")</f>
        <v>S</v>
      </c>
      <c r="N65" s="140" t="str">
        <f>IF($E65="NC",Criteres!I65,"")</f>
        <v>Simple </v>
      </c>
      <c r="O65" s="140" t="str">
        <f>IF($E65="NC",Criteres!F65,"")</f>
        <v xml:space="preserve">Personnes aveugles.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84">
      <c r="A67" s="64" t="str">
        <f>Criteres!B67</f>
        <v>Structuration</v>
      </c>
      <c r="B67" s="65" t="str">
        <f>Criteres!C67</f>
        <v>9.1</v>
      </c>
      <c r="C67" s="65" t="str">
        <f>Criteres!D67</f>
        <v>A</v>
      </c>
      <c r="D67" s="66" t="str">
        <f>Criteres!E67</f>
        <v>Dans chaque page web, l'information est-elle structurée par l'utilisation appropriée de titres ?</v>
      </c>
      <c r="E67" s="9" t="s">
        <v>79</v>
      </c>
      <c r="F67" s="153" t="s">
        <v>522</v>
      </c>
      <c r="G67" s="8"/>
      <c r="H67" s="138" t="s">
        <v>548</v>
      </c>
      <c r="I67" s="43"/>
      <c r="J67" s="42"/>
      <c r="K67" s="140">
        <f>IF($E67="NC",Criteres!H67,"")</f>
        <v>2</v>
      </c>
      <c r="L67" s="140" t="str">
        <f>IF($E67="NC",Criteres!G67,"")</f>
        <v>Modéré à fort</v>
      </c>
      <c r="M67" s="140" t="str">
        <f>IF($E67="NC",Criteres!J67,"")</f>
        <v>M</v>
      </c>
      <c r="N67" s="140" t="str">
        <f>IF($E67="NC",Criteres!I67,"")</f>
        <v>Moyenne</v>
      </c>
      <c r="O67" s="140" t="str">
        <f>IF($E67="NC",Criteres!F67,"")</f>
        <v xml:space="preserve">Personnes aveugles, personnes handicapées motrices.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24">
      <c r="A69" s="64" t="str">
        <f>Criteres!B69</f>
        <v>Structuration</v>
      </c>
      <c r="B69" s="65" t="str">
        <f>Criteres!C69</f>
        <v>9.3</v>
      </c>
      <c r="C69" s="65" t="str">
        <f>Criteres!D69</f>
        <v>A</v>
      </c>
      <c r="D69" s="66" t="str">
        <f>Criteres!E69</f>
        <v>Dans chaque page web, chaque liste est-elle correctement structurée ?</v>
      </c>
      <c r="E69" s="9" t="s">
        <v>78</v>
      </c>
      <c r="F69" s="153"/>
      <c r="G69" s="8"/>
      <c r="H69" s="13"/>
      <c r="I69" s="43"/>
      <c r="J69" s="42"/>
      <c r="K69" s="140" t="str">
        <f>IF($E69="NC",Criteres!H69,"")</f>
        <v/>
      </c>
      <c r="L69" s="140" t="str">
        <f>IF($E69="NC",Criteres!G69,"")</f>
        <v/>
      </c>
      <c r="M69" s="140" t="str">
        <f>IF($E69="NC",Criteres!J69,"")</f>
        <v/>
      </c>
      <c r="N69" s="140" t="str">
        <f>IF($E69="NC",Criteres!I69,"")</f>
        <v/>
      </c>
      <c r="O69" s="140" t="str">
        <f>IF($E69="NC",Criteres!F69,"")</f>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100.25" hidden="1" customHeight="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100.25" hidden="1" customHeight="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120">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79</v>
      </c>
      <c r="F75" s="153"/>
      <c r="G75" s="8"/>
      <c r="H75" s="138" t="s">
        <v>549</v>
      </c>
      <c r="I75" s="43"/>
      <c r="J75" s="42"/>
      <c r="K75" s="140">
        <f>IF($E75="NC",Criteres!H75,"")</f>
        <v>1</v>
      </c>
      <c r="L75" s="140" t="str">
        <f>IF($E75="NC",Criteres!G75,"")</f>
        <v>Fort à majeur</v>
      </c>
      <c r="M75" s="140" t="str">
        <f>IF($E75="NC",Criteres!J75,"")</f>
        <v>M</v>
      </c>
      <c r="N75" s="140" t="str">
        <f>IF($E75="NC",Criteres!I75,"")</f>
        <v xml:space="preserve">Moyenne à complexe </v>
      </c>
      <c r="O75" s="140" t="str">
        <f>IF($E75="NC",Criteres!F75,"")</f>
        <v xml:space="preserve">Personnes aveugles.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78</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156">
      <c r="A79" s="64" t="str">
        <f>Criteres!B79</f>
        <v>Présentation</v>
      </c>
      <c r="B79" s="65" t="str">
        <f>Criteres!C79</f>
        <v>10.7</v>
      </c>
      <c r="C79" s="65" t="str">
        <f>Criteres!D79</f>
        <v>A</v>
      </c>
      <c r="D79" s="66" t="str">
        <f>Criteres!E79</f>
        <v>Dans chaque page web, pour chaque élément recevant le focus, la prise de focus est-elle visible ?</v>
      </c>
      <c r="E79" s="9" t="s">
        <v>79</v>
      </c>
      <c r="F79" s="153"/>
      <c r="G79" s="8"/>
      <c r="H79" s="138" t="s">
        <v>550</v>
      </c>
      <c r="I79" s="43"/>
      <c r="J79" s="42"/>
      <c r="K79" s="140">
        <f>IF($E79="NC",Criteres!H79,"")</f>
        <v>1</v>
      </c>
      <c r="L79" s="140" t="str">
        <f>IF($E79="NC",Criteres!G79,"")</f>
        <v>Fort à majeur</v>
      </c>
      <c r="M79" s="140" t="str">
        <f>IF($E79="NC",Criteres!J79,"")</f>
        <v>S</v>
      </c>
      <c r="N79" s="140" t="str">
        <f>IF($E79="NC",Criteres!I79,"")</f>
        <v>Simple</v>
      </c>
      <c r="O79" s="140" t="str">
        <f>IF($E79="NC",Criteres!F79,"")</f>
        <v xml:space="preserve">Personnes handicapées motrices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80</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80</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100.25" hidden="1" customHeight="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100.25" hidden="1" customHeight="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100.25" hidden="1" customHeight="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100.25" hidden="1" customHeight="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100.25" hidden="1" customHeight="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80</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80</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80</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80</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80</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80</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80</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100.25" hidden="1" customHeight="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100.25" hidden="1" customHeight="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100.25" hidden="1" customHeight="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80</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78</v>
      </c>
      <c r="F113" s="153" t="s">
        <v>522</v>
      </c>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80</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100.25" hidden="1" customHeight="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100.25" hidden="1" customHeight="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100.25" hidden="1" customHeight="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80</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80</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100.25" hidden="1" customHeight="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100.25" hidden="1" customHeight="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100.25" hidden="1" customHeight="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100.25" hidden="1" customHeight="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100.25" hidden="1" customHeight="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100.25" hidden="1" customHeight="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100.25" hidden="1" customHeight="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100" hidden="1" customHeight="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100" hidden="1" customHeight="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100" hidden="1" customHeight="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00" hidden="1" customHeight="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100" hidden="1" customHeight="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0A000000}">
    <filterColumn colId="2">
      <filters>
        <filter val="A"/>
        <filter val="AA"/>
      </filters>
    </filterColumn>
  </autoFilter>
  <mergeCells count="2">
    <mergeCell ref="A1:C1"/>
    <mergeCell ref="A2:C2"/>
  </mergeCells>
  <conditionalFormatting sqref="E4:F145">
    <cfRule type="cellIs" dxfId="167" priority="1" operator="equal">
      <formula>"c"</formula>
    </cfRule>
    <cfRule type="cellIs" dxfId="166" priority="2" operator="equal">
      <formula>"nc"</formula>
    </cfRule>
    <cfRule type="cellIs" dxfId="165" priority="3" operator="equal">
      <formula>"na"</formula>
    </cfRule>
    <cfRule type="cellIs" dxfId="164" priority="4" operator="equal">
      <formula>"nt"</formula>
    </cfRule>
  </conditionalFormatting>
  <conditionalFormatting sqref="F4:F1000">
    <cfRule type="notContainsBlanks" dxfId="163" priority="59">
      <formula>LEN(TRIM(F4))&gt;0</formula>
    </cfRule>
  </conditionalFormatting>
  <conditionalFormatting sqref="G4:G136">
    <cfRule type="cellIs" dxfId="162" priority="108" operator="equal">
      <formula>"D"</formula>
    </cfRule>
  </conditionalFormatting>
  <conditionalFormatting sqref="K4:K145">
    <cfRule type="cellIs" dxfId="161" priority="8" operator="equal">
      <formula>3</formula>
    </cfRule>
    <cfRule type="cellIs" dxfId="160" priority="9" operator="equal">
      <formula>2</formula>
    </cfRule>
    <cfRule type="cellIs" dxfId="159" priority="10" operator="equal">
      <formula>1</formula>
    </cfRule>
  </conditionalFormatting>
  <conditionalFormatting sqref="M4:M145">
    <cfRule type="cellIs" dxfId="158" priority="6" operator="equal">
      <formula>"M"</formula>
    </cfRule>
    <cfRule type="cellIs" dxfId="157" priority="5" operator="equal">
      <formula>"S"</formula>
    </cfRule>
    <cfRule type="cellIs" dxfId="156" priority="7" operator="equal">
      <formula>"C"</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3" filterMode="1"/>
  <dimension ref="A1:AME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5">
      <c r="A1" s="285" t="s">
        <v>509</v>
      </c>
      <c r="B1" s="285"/>
      <c r="C1" s="285"/>
      <c r="D1" s="116" t="str" cm="1">
        <f t="array" aca="1" ref="D1" ca="1">IF(VLOOKUP(RIGHT(CELL("nomfichier",A1),LEN(CELL("nomfichier",A1))-FIND("]",CELL("nomfichier",A1))),Echantillon!$A$12:$E$31,2)&gt;"",VLOOKUP(RIGHT(CELL("nomfichier",A1),LEN(CELL("nomfichier",A1))-FIND("]",CELL("nomfichier",A1))),Echantillon!$A$12:$E$31,2),"-")</f>
        <v>Tech fields</v>
      </c>
      <c r="E1" s="84"/>
      <c r="F1" s="157"/>
      <c r="G1" s="84"/>
      <c r="H1" s="84"/>
      <c r="I1" s="84"/>
      <c r="J1" s="59"/>
      <c r="K1" s="150"/>
      <c r="L1" s="150" t="s">
        <v>510</v>
      </c>
      <c r="M1" s="144"/>
      <c r="N1" s="144"/>
      <c r="O1" s="144"/>
    </row>
    <row r="2" spans="1:15">
      <c r="A2" s="286" t="s">
        <v>511</v>
      </c>
      <c r="B2" s="286"/>
      <c r="C2" s="286"/>
      <c r="D2" s="116" t="str" cm="1">
        <f t="array" aca="1" ref="D2" ca="1">IF(VLOOKUP(RIGHT(CELL("nomfichier",A2),LEN(CELL("nomfichier",A2))-FIND("]",CELL("nomfichier",A2))),Echantillon!$A$12:$E$31,3)&gt;"",VLOOKUP(RIGHT(CELL("nomfichier",A2),LEN(CELL("nomfichier",A2))-FIND("]",CELL("nomfichier",A2))),Echantillon!$A$12:$E$31,3),"-")</f>
        <v>https://www.hardis-group.com/tech/digital-services-services-numeriques-cloud/</v>
      </c>
      <c r="E2" s="85"/>
      <c r="F2" s="158"/>
      <c r="G2" s="85"/>
      <c r="H2" s="85"/>
      <c r="I2" s="85"/>
      <c r="J2" s="41"/>
      <c r="K2" s="144"/>
      <c r="L2" s="144"/>
      <c r="M2" s="144"/>
      <c r="N2" s="144"/>
      <c r="O2" s="144"/>
    </row>
    <row r="3" spans="1:1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row>
    <row r="4" spans="1:15" s="2" customFormat="1" ht="24">
      <c r="A4" s="64" t="str">
        <f>Criteres!B4</f>
        <v>Images</v>
      </c>
      <c r="B4" s="65" t="str">
        <f>Criteres!C4</f>
        <v>1.1</v>
      </c>
      <c r="C4" s="65" t="str">
        <f>Criteres!D4</f>
        <v>A</v>
      </c>
      <c r="D4" s="66" t="str">
        <f>Criteres!E4</f>
        <v>Chaque image porteuse d'information a-t-elle une alternative textuelle ?</v>
      </c>
      <c r="E4" s="9" t="s">
        <v>78</v>
      </c>
      <c r="F4" s="153"/>
      <c r="G4" s="8"/>
      <c r="H4" s="79"/>
      <c r="I4" s="43"/>
      <c r="J4" s="44"/>
      <c r="K4" s="140" t="str">
        <f>IF($E4="NC",Criteres!H4,"")</f>
        <v/>
      </c>
      <c r="L4" s="140" t="str">
        <f>IF($E4="NC",Criteres!G4,"")</f>
        <v/>
      </c>
      <c r="M4" s="140" t="str">
        <f>IF($E4="NC",Criteres!J4,"")</f>
        <v/>
      </c>
      <c r="N4" s="140" t="str">
        <f>IF($E4="NC",Criteres!I4,"")</f>
        <v/>
      </c>
      <c r="O4" s="140" t="str">
        <f>IF($E4="NC",Criteres!F4,"")</f>
        <v/>
      </c>
    </row>
    <row r="5" spans="1:15" s="2" customFormat="1" ht="36">
      <c r="A5" s="64" t="str">
        <f>Criteres!B5</f>
        <v>Images</v>
      </c>
      <c r="B5" s="65" t="str">
        <f>Criteres!C5</f>
        <v>1.2</v>
      </c>
      <c r="C5" s="65" t="str">
        <f>Criteres!D5</f>
        <v>A</v>
      </c>
      <c r="D5" s="66" t="str">
        <f>Criteres!E5</f>
        <v>Chaque image de décoration est-elle correctement ignorée par les technologies d'assistance ?</v>
      </c>
      <c r="E5" s="9" t="s">
        <v>78</v>
      </c>
      <c r="F5" s="153"/>
      <c r="G5" s="8"/>
      <c r="H5" s="13"/>
      <c r="I5" s="43"/>
      <c r="J5" s="42"/>
      <c r="K5" s="140" t="str">
        <f>IF($E5="NC",Criteres!H5,"")</f>
        <v/>
      </c>
      <c r="L5" s="140" t="str">
        <f>IF($E5="NC",Criteres!G5,"")</f>
        <v/>
      </c>
      <c r="M5" s="140" t="str">
        <f>IF($E5="NC",Criteres!J5,"")</f>
        <v/>
      </c>
      <c r="N5" s="140" t="str">
        <f>IF($E5="NC",Criteres!I5,"")</f>
        <v/>
      </c>
      <c r="O5" s="140" t="str">
        <f>IF($E5="NC",Criteres!F5,"")</f>
        <v/>
      </c>
    </row>
    <row r="6" spans="1:1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3"/>
      <c r="G6" s="8"/>
      <c r="H6" s="13"/>
      <c r="I6" s="43"/>
      <c r="J6" s="42"/>
      <c r="K6" s="140" t="str">
        <f>IF($E6="NC",Criteres!H6,"")</f>
        <v/>
      </c>
      <c r="L6" s="140" t="str">
        <f>IF($E6="NC",Criteres!G6,"")</f>
        <v/>
      </c>
      <c r="M6" s="140" t="str">
        <f>IF($E6="NC",Criteres!J6,"")</f>
        <v/>
      </c>
      <c r="N6" s="140" t="str">
        <f>IF($E6="NC",Criteres!I6,"")</f>
        <v/>
      </c>
      <c r="O6" s="140" t="str">
        <f>IF($E6="NC",Criteres!F6,"")</f>
        <v/>
      </c>
    </row>
    <row r="7" spans="1:1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3"/>
      <c r="G7" s="8"/>
      <c r="H7" s="13"/>
      <c r="I7" s="43"/>
      <c r="J7" s="42"/>
      <c r="K7" s="140" t="str">
        <f>IF($E7="NC",Criteres!H7,"")</f>
        <v/>
      </c>
      <c r="L7" s="140" t="str">
        <f>IF($E7="NC",Criteres!G7,"")</f>
        <v/>
      </c>
      <c r="M7" s="140" t="str">
        <f>IF($E7="NC",Criteres!J7,"")</f>
        <v/>
      </c>
      <c r="N7" s="140" t="str">
        <f>IF($E7="NC",Criteres!I7,"")</f>
        <v/>
      </c>
      <c r="O7" s="140" t="str">
        <f>IF($E7="NC",Criteres!F7,"")</f>
        <v/>
      </c>
    </row>
    <row r="8" spans="1:1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3"/>
      <c r="G8" s="8"/>
      <c r="H8" s="13"/>
      <c r="I8" s="43"/>
      <c r="J8" s="42"/>
      <c r="K8" s="140" t="str">
        <f>IF($E8="NC",Criteres!H8,"")</f>
        <v/>
      </c>
      <c r="L8" s="140" t="str">
        <f>IF($E8="NC",Criteres!G8,"")</f>
        <v/>
      </c>
      <c r="M8" s="140" t="str">
        <f>IF($E8="NC",Criteres!J8,"")</f>
        <v/>
      </c>
      <c r="N8" s="140" t="str">
        <f>IF($E8="NC",Criteres!I8,"")</f>
        <v/>
      </c>
      <c r="O8" s="140" t="str">
        <f>IF($E8="NC",Criteres!F8,"")</f>
        <v/>
      </c>
    </row>
    <row r="9" spans="1:15" ht="24">
      <c r="A9" s="64" t="str">
        <f>Criteres!B9</f>
        <v>Images</v>
      </c>
      <c r="B9" s="65" t="str">
        <f>Criteres!C9</f>
        <v>1.6</v>
      </c>
      <c r="C9" s="65" t="str">
        <f>Criteres!D9</f>
        <v>A</v>
      </c>
      <c r="D9" s="66" t="str">
        <f>Criteres!E9</f>
        <v>Chaque image porteuse d'information a-t-elle, si nécessaire, une description détaillée ?</v>
      </c>
      <c r="E9" s="9" t="s">
        <v>80</v>
      </c>
      <c r="F9" s="153"/>
      <c r="G9" s="8"/>
      <c r="H9" s="13"/>
      <c r="I9" s="43"/>
      <c r="J9" s="42"/>
      <c r="K9" s="140" t="str">
        <f>IF($E9="NC",Criteres!H9,"")</f>
        <v/>
      </c>
      <c r="L9" s="140" t="str">
        <f>IF($E9="NC",Criteres!G9,"")</f>
        <v/>
      </c>
      <c r="M9" s="140" t="str">
        <f>IF($E9="NC",Criteres!J9,"")</f>
        <v/>
      </c>
      <c r="N9" s="140" t="str">
        <f>IF($E9="NC",Criteres!I9,"")</f>
        <v/>
      </c>
      <c r="O9" s="140" t="str">
        <f>IF($E9="NC",Criteres!F9,"")</f>
        <v/>
      </c>
    </row>
    <row r="10" spans="1:1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5" ht="24">
      <c r="A12" s="64" t="str">
        <f>Criteres!B12</f>
        <v>Images</v>
      </c>
      <c r="B12" s="65" t="str">
        <f>Criteres!C12</f>
        <v>1.9</v>
      </c>
      <c r="C12" s="65" t="str">
        <f>Criteres!D12</f>
        <v>A</v>
      </c>
      <c r="D12" s="66" t="str">
        <f>Criteres!E12</f>
        <v>Chaque légende d'image est-elle, si nécessaire, correctement reliée à l'image correspondante ?</v>
      </c>
      <c r="E12" s="9" t="s">
        <v>80</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5" ht="100.25" hidden="1" customHeight="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5" ht="16">
      <c r="A14" s="64" t="str">
        <f>Criteres!B14</f>
        <v>Cadres</v>
      </c>
      <c r="B14" s="65" t="str">
        <f>Criteres!C14</f>
        <v>2.1</v>
      </c>
      <c r="C14" s="65" t="str">
        <f>Criteres!D14</f>
        <v>A</v>
      </c>
      <c r="D14" s="66" t="str">
        <f>Criteres!E14</f>
        <v>Chaque cadre a-t-il un titre de cadre ?</v>
      </c>
      <c r="E14" s="9" t="s">
        <v>80</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5" ht="24">
      <c r="A15" s="64" t="str">
        <f>Criteres!B15</f>
        <v>Cadres</v>
      </c>
      <c r="B15" s="65" t="str">
        <f>Criteres!C15</f>
        <v>2.2</v>
      </c>
      <c r="C15" s="65" t="str">
        <f>Criteres!D15</f>
        <v>A</v>
      </c>
      <c r="D15" s="66" t="str">
        <f>Criteres!E15</f>
        <v>Pour chaque cadre ayant un titre de cadre, ce titre de cadre est-il pertinent ?</v>
      </c>
      <c r="E15" s="9" t="s">
        <v>80</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80</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78</v>
      </c>
      <c r="F18" s="153" t="s">
        <v>522</v>
      </c>
      <c r="G18" s="8"/>
      <c r="H18" s="13"/>
      <c r="I18" s="43"/>
      <c r="J18" s="42"/>
      <c r="K18" s="140" t="str">
        <f>IF($E18="NC",Criteres!H18,"")</f>
        <v/>
      </c>
      <c r="L18" s="140" t="str">
        <f>IF($E18="NC",Criteres!G18,"")</f>
        <v/>
      </c>
      <c r="M18" s="140" t="str">
        <f>IF($E18="NC",Criteres!J18,"")</f>
        <v/>
      </c>
      <c r="N18" s="140" t="str">
        <f>IF($E18="NC",Criteres!I18,"")</f>
        <v/>
      </c>
      <c r="O18" s="140" t="str">
        <f>IF($E18="NC",Criteres!F18,"")</f>
        <v/>
      </c>
    </row>
    <row r="19" spans="1:15" ht="100.25" hidden="1" customHeight="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80</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80</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80</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80</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80</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80</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80</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80</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80</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100.25" hidden="1" customHeight="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100.25" hidden="1" customHeight="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100.25" hidden="1" customHeight="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100.25" hidden="1" customHeight="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100.25" hidden="1" customHeight="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100.25" hidden="1" customHeight="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100.25" hidden="1" customHeight="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78</v>
      </c>
      <c r="F48" s="153" t="s">
        <v>522</v>
      </c>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100.25" hidden="1" customHeight="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78</v>
      </c>
      <c r="F51" s="153" t="s">
        <v>522</v>
      </c>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78</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80</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80</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100.25" hidden="1" customHeight="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132">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79</v>
      </c>
      <c r="F63" s="153" t="s">
        <v>522</v>
      </c>
      <c r="G63" s="8"/>
      <c r="H63" s="138" t="s">
        <v>551</v>
      </c>
      <c r="I63" s="43"/>
      <c r="J63" s="42"/>
      <c r="K63" s="140">
        <f>IF($E63="NC",Criteres!H63,"")</f>
        <v>2</v>
      </c>
      <c r="L63" s="140" t="str">
        <f>IF($E63="NC",Criteres!G63,"")</f>
        <v>Fort</v>
      </c>
      <c r="M63" s="140" t="str">
        <f>IF($E63="NC",Criteres!J63,"")</f>
        <v>S</v>
      </c>
      <c r="N63" s="140" t="str">
        <f>IF($E63="NC",Criteres!I63,"")</f>
        <v>Simple </v>
      </c>
      <c r="O63" s="140" t="str">
        <f>IF($E63="NC",Criteres!F63,"")</f>
        <v xml:space="preserve">Personnes aveugles.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80</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84">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79</v>
      </c>
      <c r="F65" s="153"/>
      <c r="G65" s="8"/>
      <c r="H65" s="138" t="s">
        <v>552</v>
      </c>
      <c r="I65" s="43"/>
      <c r="J65" s="42"/>
      <c r="K65" s="140">
        <f>IF($E65="NC",Criteres!H65,"")</f>
        <v>3</v>
      </c>
      <c r="L65" s="140" t="str">
        <f>IF($E65="NC",Criteres!G65,"")</f>
        <v>Faible à majeur</v>
      </c>
      <c r="M65" s="140" t="str">
        <f>IF($E65="NC",Criteres!J65,"")</f>
        <v>S</v>
      </c>
      <c r="N65" s="140" t="str">
        <f>IF($E65="NC",Criteres!I65,"")</f>
        <v>Simple </v>
      </c>
      <c r="O65" s="140" t="str">
        <f>IF($E65="NC",Criteres!F65,"")</f>
        <v xml:space="preserve">Personnes aveugles.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144">
      <c r="A67" s="64" t="str">
        <f>Criteres!B67</f>
        <v>Structuration</v>
      </c>
      <c r="B67" s="65" t="str">
        <f>Criteres!C67</f>
        <v>9.1</v>
      </c>
      <c r="C67" s="65" t="str">
        <f>Criteres!D67</f>
        <v>A</v>
      </c>
      <c r="D67" s="66" t="str">
        <f>Criteres!E67</f>
        <v>Dans chaque page web, l'information est-elle structurée par l'utilisation appropriée de titres ?</v>
      </c>
      <c r="E67" s="9" t="s">
        <v>79</v>
      </c>
      <c r="F67" s="153" t="s">
        <v>522</v>
      </c>
      <c r="G67" s="8"/>
      <c r="H67" s="221" t="s">
        <v>553</v>
      </c>
      <c r="I67" s="43"/>
      <c r="J67" s="42"/>
      <c r="K67" s="140">
        <f>IF($E67="NC",Criteres!H67,"")</f>
        <v>2</v>
      </c>
      <c r="L67" s="140" t="str">
        <f>IF($E67="NC",Criteres!G67,"")</f>
        <v>Modéré à fort</v>
      </c>
      <c r="M67" s="140" t="str">
        <f>IF($E67="NC",Criteres!J67,"")</f>
        <v>M</v>
      </c>
      <c r="N67" s="140" t="str">
        <f>IF($E67="NC",Criteres!I67,"")</f>
        <v>Moyenne</v>
      </c>
      <c r="O67" s="140" t="str">
        <f>IF($E67="NC",Criteres!F67,"")</f>
        <v xml:space="preserve">Personnes aveugles, personnes handicapées motrices.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3"/>
      <c r="G68" s="8"/>
      <c r="H68" s="13"/>
      <c r="I68" s="43"/>
      <c r="J68" s="42" t="s">
        <v>527</v>
      </c>
      <c r="K68" s="140" t="str">
        <f>IF($E68="NC",Criteres!H68,"")</f>
        <v/>
      </c>
      <c r="L68" s="140" t="str">
        <f>IF($E68="NC",Criteres!G68,"")</f>
        <v/>
      </c>
      <c r="M68" s="140" t="str">
        <f>IF($E68="NC",Criteres!J68,"")</f>
        <v/>
      </c>
      <c r="N68" s="140" t="str">
        <f>IF($E68="NC",Criteres!I68,"")</f>
        <v/>
      </c>
      <c r="O68" s="140" t="str">
        <f>IF($E68="NC",Criteres!F68,"")</f>
        <v/>
      </c>
    </row>
    <row r="69" spans="1:15" ht="120">
      <c r="A69" s="64" t="str">
        <f>Criteres!B69</f>
        <v>Structuration</v>
      </c>
      <c r="B69" s="65" t="str">
        <f>Criteres!C69</f>
        <v>9.3</v>
      </c>
      <c r="C69" s="65" t="str">
        <f>Criteres!D69</f>
        <v>A</v>
      </c>
      <c r="D69" s="66" t="str">
        <f>Criteres!E69</f>
        <v>Dans chaque page web, chaque liste est-elle correctement structurée ?</v>
      </c>
      <c r="E69" s="9" t="s">
        <v>79</v>
      </c>
      <c r="F69" s="153"/>
      <c r="G69" s="8"/>
      <c r="H69" s="138" t="s">
        <v>554</v>
      </c>
      <c r="I69" s="43"/>
      <c r="J69" s="42"/>
      <c r="K69" s="140">
        <f>IF($E69="NC",Criteres!H69,"")</f>
        <v>2</v>
      </c>
      <c r="L69" s="140" t="str">
        <f>IF($E69="NC",Criteres!G69,"")</f>
        <v>Modéré à fort</v>
      </c>
      <c r="M69" s="140" t="str">
        <f>IF($E69="NC",Criteres!J69,"")</f>
        <v>M</v>
      </c>
      <c r="N69" s="140" t="str">
        <f>IF($E69="NC",Criteres!I69,"")</f>
        <v>Moyenne</v>
      </c>
      <c r="O69" s="140" t="str">
        <f>IF($E69="NC",Criteres!F69,"")</f>
        <v xml:space="preserve">Personnes aveugles.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100.25" hidden="1" customHeight="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100.25" hidden="1" customHeight="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132">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79</v>
      </c>
      <c r="F75" s="153"/>
      <c r="G75" s="8"/>
      <c r="H75" s="138" t="s">
        <v>555</v>
      </c>
      <c r="I75" s="43"/>
      <c r="J75" s="42"/>
      <c r="K75" s="140">
        <f>IF($E75="NC",Criteres!H75,"")</f>
        <v>1</v>
      </c>
      <c r="L75" s="140" t="str">
        <f>IF($E75="NC",Criteres!G75,"")</f>
        <v>Fort à majeur</v>
      </c>
      <c r="M75" s="140" t="str">
        <f>IF($E75="NC",Criteres!J75,"")</f>
        <v>M</v>
      </c>
      <c r="N75" s="140" t="str">
        <f>IF($E75="NC",Criteres!I75,"")</f>
        <v xml:space="preserve">Moyenne à complexe </v>
      </c>
      <c r="O75" s="140" t="str">
        <f>IF($E75="NC",Criteres!F75,"")</f>
        <v xml:space="preserve">Personnes aveugles.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80</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78</v>
      </c>
      <c r="F79" s="153"/>
      <c r="G79" s="8"/>
      <c r="H79" s="13"/>
      <c r="I79" s="43"/>
      <c r="J79" s="42" t="s">
        <v>527</v>
      </c>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80</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80</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100.25" hidden="1" customHeight="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100.25" hidden="1" customHeight="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100.25" hidden="1" customHeight="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100.25" hidden="1" customHeight="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100.25" hidden="1" customHeight="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80</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80</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80</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80</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80</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80</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80</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100.25" hidden="1" customHeight="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100.25" hidden="1" customHeight="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100.25" hidden="1" customHeight="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80</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78</v>
      </c>
      <c r="F113" s="153" t="s">
        <v>522</v>
      </c>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78</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100.25" hidden="1" customHeight="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100.25" hidden="1" customHeight="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100.25" hidden="1" customHeight="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80</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80</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100.25" hidden="1" customHeight="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100.25" hidden="1" customHeight="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100.25" hidden="1" customHeight="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100.25" hidden="1" customHeight="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100.25" hidden="1" customHeight="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100.25" hidden="1" customHeight="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100.25" hidden="1" customHeight="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100" hidden="1" customHeight="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100" hidden="1" customHeight="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100" hidden="1" customHeight="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00" hidden="1" customHeight="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100" hidden="1" customHeight="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0B000000}">
    <filterColumn colId="2">
      <filters>
        <filter val="A"/>
        <filter val="AA"/>
      </filters>
    </filterColumn>
  </autoFilter>
  <mergeCells count="2">
    <mergeCell ref="A1:C1"/>
    <mergeCell ref="A2:C2"/>
  </mergeCells>
  <conditionalFormatting sqref="E4:F145">
    <cfRule type="cellIs" dxfId="155" priority="10" operator="equal">
      <formula>"nt"</formula>
    </cfRule>
    <cfRule type="cellIs" dxfId="154" priority="7" operator="equal">
      <formula>"c"</formula>
    </cfRule>
    <cfRule type="cellIs" dxfId="153" priority="8" operator="equal">
      <formula>"nc"</formula>
    </cfRule>
    <cfRule type="cellIs" dxfId="152" priority="9" operator="equal">
      <formula>"na"</formula>
    </cfRule>
  </conditionalFormatting>
  <conditionalFormatting sqref="F4:F1000">
    <cfRule type="notContainsBlanks" dxfId="151" priority="55">
      <formula>LEN(TRIM(F4))&gt;0</formula>
    </cfRule>
  </conditionalFormatting>
  <conditionalFormatting sqref="G4:G136">
    <cfRule type="cellIs" dxfId="150" priority="104" operator="equal">
      <formula>"D"</formula>
    </cfRule>
  </conditionalFormatting>
  <conditionalFormatting sqref="K4:K145">
    <cfRule type="cellIs" dxfId="149" priority="4" operator="equal">
      <formula>3</formula>
    </cfRule>
    <cfRule type="cellIs" dxfId="148" priority="5" operator="equal">
      <formula>2</formula>
    </cfRule>
    <cfRule type="cellIs" dxfId="147" priority="6" operator="equal">
      <formula>1</formula>
    </cfRule>
  </conditionalFormatting>
  <conditionalFormatting sqref="M4:M145">
    <cfRule type="cellIs" dxfId="146" priority="1" operator="equal">
      <formula>"S"</formula>
    </cfRule>
    <cfRule type="cellIs" dxfId="145" priority="3" operator="equal">
      <formula>"C"</formula>
    </cfRule>
    <cfRule type="cellIs" dxfId="144" priority="2" operator="equal">
      <formula>"M"</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4" filterMode="1"/>
  <dimension ref="A1:AME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5">
      <c r="A1" s="285" t="s">
        <v>509</v>
      </c>
      <c r="B1" s="285"/>
      <c r="C1" s="285"/>
      <c r="D1" s="116" t="str" cm="1">
        <f t="array" aca="1" ref="D1" ca="1">IF(VLOOKUP(RIGHT(CELL("nomfichier",A1),LEN(CELL("nomfichier",A1))-FIND("]",CELL("nomfichier",A1))),Echantillon!$A$12:$E$31,2)&gt;"",VLOOKUP(RIGHT(CELL("nomfichier",A1),LEN(CELL("nomfichier",A1))-FIND("]",CELL("nomfichier",A1))),Echantillon!$A$12:$E$31,2),"-")</f>
        <v>Secteur</v>
      </c>
      <c r="E1" s="84"/>
      <c r="F1" s="157"/>
      <c r="G1" s="84"/>
      <c r="H1" s="84"/>
      <c r="I1" s="84"/>
      <c r="J1" s="59"/>
      <c r="K1" s="150"/>
      <c r="L1" s="150" t="s">
        <v>510</v>
      </c>
      <c r="M1" s="144"/>
      <c r="N1" s="144"/>
      <c r="O1" s="144"/>
    </row>
    <row r="2" spans="1:15">
      <c r="A2" s="286" t="s">
        <v>511</v>
      </c>
      <c r="B2" s="286"/>
      <c r="C2" s="286"/>
      <c r="D2" s="116" t="str" cm="1">
        <f t="array" aca="1" ref="D2" ca="1">IF(VLOOKUP(RIGHT(CELL("nomfichier",A2),LEN(CELL("nomfichier",A2))-FIND("]",CELL("nomfichier",A2))),Echantillon!$A$12:$E$31,3)&gt;"",VLOOKUP(RIGHT(CELL("nomfichier",A2),LEN(CELL("nomfichier",A2))-FIND("]",CELL("nomfichier",A2))),Echantillon!$A$12:$E$31,3),"-")</f>
        <v>https://www.hardis-group.com/tech/numerique-responsable/</v>
      </c>
      <c r="E2" s="85"/>
      <c r="F2" s="158"/>
      <c r="G2" s="85"/>
      <c r="H2" s="85"/>
      <c r="I2" s="85"/>
      <c r="J2" s="41"/>
      <c r="K2" s="144"/>
      <c r="L2" s="144"/>
      <c r="M2" s="144"/>
      <c r="N2" s="144"/>
      <c r="O2" s="144"/>
    </row>
    <row r="3" spans="1:1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row>
    <row r="4" spans="1:15" s="2" customFormat="1" ht="24">
      <c r="A4" s="64" t="str">
        <f>Criteres!B4</f>
        <v>Images</v>
      </c>
      <c r="B4" s="65" t="str">
        <f>Criteres!C4</f>
        <v>1.1</v>
      </c>
      <c r="C4" s="65" t="str">
        <f>Criteres!D4</f>
        <v>A</v>
      </c>
      <c r="D4" s="66" t="str">
        <f>Criteres!E4</f>
        <v>Chaque image porteuse d'information a-t-elle une alternative textuelle ?</v>
      </c>
      <c r="E4" s="9" t="s">
        <v>80</v>
      </c>
      <c r="F4" s="153"/>
      <c r="G4" s="8"/>
      <c r="H4" s="79"/>
      <c r="I4" s="43"/>
      <c r="J4" s="44"/>
      <c r="K4" s="140" t="str">
        <f>IF($E4="NC",Criteres!H4,"")</f>
        <v/>
      </c>
      <c r="L4" s="140" t="str">
        <f>IF($E4="NC",Criteres!G4,"")</f>
        <v/>
      </c>
      <c r="M4" s="140" t="str">
        <f>IF($E4="NC",Criteres!J4,"")</f>
        <v/>
      </c>
      <c r="N4" s="140" t="str">
        <f>IF($E4="NC",Criteres!I4,"")</f>
        <v/>
      </c>
      <c r="O4" s="140" t="str">
        <f>IF($E4="NC",Criteres!F4,"")</f>
        <v/>
      </c>
    </row>
    <row r="5" spans="1:15" s="2" customFormat="1" ht="36">
      <c r="A5" s="64" t="str">
        <f>Criteres!B5</f>
        <v>Images</v>
      </c>
      <c r="B5" s="65" t="str">
        <f>Criteres!C5</f>
        <v>1.2</v>
      </c>
      <c r="C5" s="65" t="str">
        <f>Criteres!D5</f>
        <v>A</v>
      </c>
      <c r="D5" s="66" t="str">
        <f>Criteres!E5</f>
        <v>Chaque image de décoration est-elle correctement ignorée par les technologies d'assistance ?</v>
      </c>
      <c r="E5" s="9" t="s">
        <v>78</v>
      </c>
      <c r="F5" s="153"/>
      <c r="G5" s="8"/>
      <c r="H5" s="13"/>
      <c r="I5" s="43"/>
      <c r="J5" s="42"/>
      <c r="K5" s="140" t="str">
        <f>IF($E5="NC",Criteres!H5,"")</f>
        <v/>
      </c>
      <c r="L5" s="140" t="str">
        <f>IF($E5="NC",Criteres!G5,"")</f>
        <v/>
      </c>
      <c r="M5" s="140" t="str">
        <f>IF($E5="NC",Criteres!J5,"")</f>
        <v/>
      </c>
      <c r="N5" s="140" t="str">
        <f>IF($E5="NC",Criteres!I5,"")</f>
        <v/>
      </c>
      <c r="O5" s="140" t="str">
        <f>IF($E5="NC",Criteres!F5,"")</f>
        <v/>
      </c>
    </row>
    <row r="6" spans="1:1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3"/>
      <c r="G6" s="8"/>
      <c r="H6" s="13"/>
      <c r="I6" s="43"/>
      <c r="J6" s="42"/>
      <c r="K6" s="140" t="str">
        <f>IF($E6="NC",Criteres!H6,"")</f>
        <v/>
      </c>
      <c r="L6" s="140" t="str">
        <f>IF($E6="NC",Criteres!G6,"")</f>
        <v/>
      </c>
      <c r="M6" s="140" t="str">
        <f>IF($E6="NC",Criteres!J6,"")</f>
        <v/>
      </c>
      <c r="N6" s="140" t="str">
        <f>IF($E6="NC",Criteres!I6,"")</f>
        <v/>
      </c>
      <c r="O6" s="140" t="str">
        <f>IF($E6="NC",Criteres!F6,"")</f>
        <v/>
      </c>
    </row>
    <row r="7" spans="1:1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3"/>
      <c r="G7" s="8"/>
      <c r="H7" s="13"/>
      <c r="I7" s="43"/>
      <c r="J7" s="42"/>
      <c r="K7" s="140" t="str">
        <f>IF($E7="NC",Criteres!H7,"")</f>
        <v/>
      </c>
      <c r="L7" s="140" t="str">
        <f>IF($E7="NC",Criteres!G7,"")</f>
        <v/>
      </c>
      <c r="M7" s="140" t="str">
        <f>IF($E7="NC",Criteres!J7,"")</f>
        <v/>
      </c>
      <c r="N7" s="140" t="str">
        <f>IF($E7="NC",Criteres!I7,"")</f>
        <v/>
      </c>
      <c r="O7" s="140" t="str">
        <f>IF($E7="NC",Criteres!F7,"")</f>
        <v/>
      </c>
    </row>
    <row r="8" spans="1:1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3"/>
      <c r="G8" s="8"/>
      <c r="H8" s="13"/>
      <c r="I8" s="43"/>
      <c r="J8" s="42"/>
      <c r="K8" s="140" t="str">
        <f>IF($E8="NC",Criteres!H8,"")</f>
        <v/>
      </c>
      <c r="L8" s="140" t="str">
        <f>IF($E8="NC",Criteres!G8,"")</f>
        <v/>
      </c>
      <c r="M8" s="140" t="str">
        <f>IF($E8="NC",Criteres!J8,"")</f>
        <v/>
      </c>
      <c r="N8" s="140" t="str">
        <f>IF($E8="NC",Criteres!I8,"")</f>
        <v/>
      </c>
      <c r="O8" s="140" t="str">
        <f>IF($E8="NC",Criteres!F8,"")</f>
        <v/>
      </c>
    </row>
    <row r="9" spans="1:15" ht="24">
      <c r="A9" s="64" t="str">
        <f>Criteres!B9</f>
        <v>Images</v>
      </c>
      <c r="B9" s="65" t="str">
        <f>Criteres!C9</f>
        <v>1.6</v>
      </c>
      <c r="C9" s="65" t="str">
        <f>Criteres!D9</f>
        <v>A</v>
      </c>
      <c r="D9" s="66" t="str">
        <f>Criteres!E9</f>
        <v>Chaque image porteuse d'information a-t-elle, si nécessaire, une description détaillée ?</v>
      </c>
      <c r="E9" s="9" t="s">
        <v>80</v>
      </c>
      <c r="F9" s="153"/>
      <c r="G9" s="8"/>
      <c r="H9" s="13"/>
      <c r="I9" s="43"/>
      <c r="J9" s="42"/>
      <c r="K9" s="140" t="str">
        <f>IF($E9="NC",Criteres!H9,"")</f>
        <v/>
      </c>
      <c r="L9" s="140" t="str">
        <f>IF($E9="NC",Criteres!G9,"")</f>
        <v/>
      </c>
      <c r="M9" s="140" t="str">
        <f>IF($E9="NC",Criteres!J9,"")</f>
        <v/>
      </c>
      <c r="N9" s="140" t="str">
        <f>IF($E9="NC",Criteres!I9,"")</f>
        <v/>
      </c>
      <c r="O9" s="140" t="str">
        <f>IF($E9="NC",Criteres!F9,"")</f>
        <v/>
      </c>
    </row>
    <row r="10" spans="1:1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5" ht="24">
      <c r="A12" s="64" t="str">
        <f>Criteres!B12</f>
        <v>Images</v>
      </c>
      <c r="B12" s="65" t="str">
        <f>Criteres!C12</f>
        <v>1.9</v>
      </c>
      <c r="C12" s="65" t="str">
        <f>Criteres!D12</f>
        <v>A</v>
      </c>
      <c r="D12" s="66" t="str">
        <f>Criteres!E12</f>
        <v>Chaque légende d'image est-elle, si nécessaire, correctement reliée à l'image correspondante ?</v>
      </c>
      <c r="E12" s="9" t="s">
        <v>80</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5" ht="100.25" hidden="1" customHeight="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5" ht="16">
      <c r="A14" s="64" t="str">
        <f>Criteres!B14</f>
        <v>Cadres</v>
      </c>
      <c r="B14" s="65" t="str">
        <f>Criteres!C14</f>
        <v>2.1</v>
      </c>
      <c r="C14" s="65" t="str">
        <f>Criteres!D14</f>
        <v>A</v>
      </c>
      <c r="D14" s="66" t="str">
        <f>Criteres!E14</f>
        <v>Chaque cadre a-t-il un titre de cadre ?</v>
      </c>
      <c r="E14" s="9" t="s">
        <v>80</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5" ht="24">
      <c r="A15" s="64" t="str">
        <f>Criteres!B15</f>
        <v>Cadres</v>
      </c>
      <c r="B15" s="65" t="str">
        <f>Criteres!C15</f>
        <v>2.2</v>
      </c>
      <c r="C15" s="65" t="str">
        <f>Criteres!D15</f>
        <v>A</v>
      </c>
      <c r="D15" s="66" t="str">
        <f>Criteres!E15</f>
        <v>Pour chaque cadre ayant un titre de cadre, ce titre de cadre est-il pertinent ?</v>
      </c>
      <c r="E15" s="9" t="s">
        <v>80</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80</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78</v>
      </c>
      <c r="F18" s="153" t="s">
        <v>522</v>
      </c>
      <c r="G18" s="8"/>
      <c r="H18" s="13"/>
      <c r="I18" s="43"/>
      <c r="J18" s="42"/>
      <c r="K18" s="140" t="str">
        <f>IF($E18="NC",Criteres!H18,"")</f>
        <v/>
      </c>
      <c r="L18" s="140" t="str">
        <f>IF($E18="NC",Criteres!G18,"")</f>
        <v/>
      </c>
      <c r="M18" s="140" t="str">
        <f>IF($E18="NC",Criteres!J18,"")</f>
        <v/>
      </c>
      <c r="N18" s="140" t="str">
        <f>IF($E18="NC",Criteres!I18,"")</f>
        <v/>
      </c>
      <c r="O18" s="140" t="str">
        <f>IF($E18="NC",Criteres!F18,"")</f>
        <v/>
      </c>
    </row>
    <row r="19" spans="1:15" ht="100.25" hidden="1" customHeight="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80</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80</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80</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80</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80</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80</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80</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80</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80</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100.25" hidden="1" customHeight="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100.25" hidden="1" customHeight="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100.25" hidden="1" customHeight="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100.25" hidden="1" customHeight="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100.25" hidden="1" customHeight="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100.25" hidden="1" customHeight="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100.25" hidden="1" customHeight="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24">
      <c r="A48" s="64" t="str">
        <f>Criteres!B48</f>
        <v>Liens</v>
      </c>
      <c r="B48" s="65" t="str">
        <f>Criteres!C48</f>
        <v>6.1</v>
      </c>
      <c r="C48" s="65" t="str">
        <f>Criteres!D48</f>
        <v>A</v>
      </c>
      <c r="D48" s="66" t="str">
        <f>Criteres!E48</f>
        <v>Chaque lien est-il explicite (hors cas particuliers) ?</v>
      </c>
      <c r="E48" s="9" t="s">
        <v>78</v>
      </c>
      <c r="F48" s="153" t="s">
        <v>522</v>
      </c>
      <c r="G48" s="8"/>
      <c r="H48" s="13"/>
      <c r="I48" s="43"/>
      <c r="J48" s="42" t="s">
        <v>527</v>
      </c>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100.25" hidden="1" customHeight="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80</v>
      </c>
      <c r="F51" s="153" t="s">
        <v>522</v>
      </c>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80</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80</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80</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100.25" hidden="1" customHeight="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108">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79</v>
      </c>
      <c r="F63" s="153" t="s">
        <v>522</v>
      </c>
      <c r="G63" s="8"/>
      <c r="H63" s="138" t="s">
        <v>556</v>
      </c>
      <c r="I63" s="43"/>
      <c r="J63" s="42"/>
      <c r="K63" s="140">
        <f>IF($E63="NC",Criteres!H63,"")</f>
        <v>2</v>
      </c>
      <c r="L63" s="140" t="str">
        <f>IF($E63="NC",Criteres!G63,"")</f>
        <v>Fort</v>
      </c>
      <c r="M63" s="140" t="str">
        <f>IF($E63="NC",Criteres!J63,"")</f>
        <v>S</v>
      </c>
      <c r="N63" s="140" t="str">
        <f>IF($E63="NC",Criteres!I63,"")</f>
        <v>Simple </v>
      </c>
      <c r="O63" s="140" t="str">
        <f>IF($E63="NC",Criteres!F63,"")</f>
        <v xml:space="preserve">Personnes aveugles.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80</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108">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79</v>
      </c>
      <c r="F65" s="153"/>
      <c r="G65" s="8"/>
      <c r="H65" s="138" t="s">
        <v>557</v>
      </c>
      <c r="I65" s="43"/>
      <c r="J65" s="42"/>
      <c r="K65" s="140">
        <f>IF($E65="NC",Criteres!H65,"")</f>
        <v>3</v>
      </c>
      <c r="L65" s="140" t="str">
        <f>IF($E65="NC",Criteres!G65,"")</f>
        <v>Faible à majeur</v>
      </c>
      <c r="M65" s="140" t="str">
        <f>IF($E65="NC",Criteres!J65,"")</f>
        <v>S</v>
      </c>
      <c r="N65" s="140" t="str">
        <f>IF($E65="NC",Criteres!I65,"")</f>
        <v>Simple </v>
      </c>
      <c r="O65" s="140" t="str">
        <f>IF($E65="NC",Criteres!F65,"")</f>
        <v xml:space="preserve">Personnes aveugles.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120">
      <c r="A67" s="64" t="str">
        <f>Criteres!B67</f>
        <v>Structuration</v>
      </c>
      <c r="B67" s="65" t="str">
        <f>Criteres!C67</f>
        <v>9.1</v>
      </c>
      <c r="C67" s="65" t="str">
        <f>Criteres!D67</f>
        <v>A</v>
      </c>
      <c r="D67" s="66" t="str">
        <f>Criteres!E67</f>
        <v>Dans chaque page web, l'information est-elle structurée par l'utilisation appropriée de titres ?</v>
      </c>
      <c r="E67" s="9" t="s">
        <v>79</v>
      </c>
      <c r="F67" s="153" t="s">
        <v>522</v>
      </c>
      <c r="G67" s="8"/>
      <c r="H67" s="138" t="s">
        <v>558</v>
      </c>
      <c r="I67" s="43"/>
      <c r="J67" s="42"/>
      <c r="K67" s="140">
        <f>IF($E67="NC",Criteres!H67,"")</f>
        <v>2</v>
      </c>
      <c r="L67" s="140" t="str">
        <f>IF($E67="NC",Criteres!G67,"")</f>
        <v>Modéré à fort</v>
      </c>
      <c r="M67" s="140" t="str">
        <f>IF($E67="NC",Criteres!J67,"")</f>
        <v>M</v>
      </c>
      <c r="N67" s="140" t="str">
        <f>IF($E67="NC",Criteres!I67,"")</f>
        <v>Moyenne</v>
      </c>
      <c r="O67" s="140" t="str">
        <f>IF($E67="NC",Criteres!F67,"")</f>
        <v xml:space="preserve">Personnes aveugles, personnes handicapées motrices.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84">
      <c r="A69" s="64" t="str">
        <f>Criteres!B69</f>
        <v>Structuration</v>
      </c>
      <c r="B69" s="65" t="str">
        <f>Criteres!C69</f>
        <v>9.3</v>
      </c>
      <c r="C69" s="65" t="str">
        <f>Criteres!D69</f>
        <v>A</v>
      </c>
      <c r="D69" s="66" t="str">
        <f>Criteres!E69</f>
        <v>Dans chaque page web, chaque liste est-elle correctement structurée ?</v>
      </c>
      <c r="E69" s="9" t="s">
        <v>79</v>
      </c>
      <c r="F69" s="153"/>
      <c r="G69" s="8"/>
      <c r="H69" s="138" t="s">
        <v>559</v>
      </c>
      <c r="I69" s="43"/>
      <c r="J69" s="42"/>
      <c r="K69" s="140">
        <f>IF($E69="NC",Criteres!H69,"")</f>
        <v>2</v>
      </c>
      <c r="L69" s="140" t="str">
        <f>IF($E69="NC",Criteres!G69,"")</f>
        <v>Modéré à fort</v>
      </c>
      <c r="M69" s="140" t="str">
        <f>IF($E69="NC",Criteres!J69,"")</f>
        <v>M</v>
      </c>
      <c r="N69" s="140" t="str">
        <f>IF($E69="NC",Criteres!I69,"")</f>
        <v>Moyenne</v>
      </c>
      <c r="O69" s="140" t="str">
        <f>IF($E69="NC",Criteres!F69,"")</f>
        <v xml:space="preserve">Personnes aveugles.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100.25" hidden="1" customHeight="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100.25" hidden="1" customHeight="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132">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79</v>
      </c>
      <c r="F75" s="153"/>
      <c r="G75" s="8"/>
      <c r="H75" s="138" t="s">
        <v>560</v>
      </c>
      <c r="I75" s="43"/>
      <c r="J75" s="42"/>
      <c r="K75" s="140">
        <f>IF($E75="NC",Criteres!H75,"")</f>
        <v>1</v>
      </c>
      <c r="L75" s="140" t="str">
        <f>IF($E75="NC",Criteres!G75,"")</f>
        <v>Fort à majeur</v>
      </c>
      <c r="M75" s="140" t="str">
        <f>IF($E75="NC",Criteres!J75,"")</f>
        <v>M</v>
      </c>
      <c r="N75" s="140" t="str">
        <f>IF($E75="NC",Criteres!I75,"")</f>
        <v xml:space="preserve">Moyenne à complexe </v>
      </c>
      <c r="O75" s="140" t="str">
        <f>IF($E75="NC",Criteres!F75,"")</f>
        <v xml:space="preserve">Personnes aveugles.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80</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78</v>
      </c>
      <c r="F79" s="153"/>
      <c r="G79" s="8"/>
      <c r="H79" s="13"/>
      <c r="I79" s="43"/>
      <c r="J79" s="42" t="s">
        <v>527</v>
      </c>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80</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80</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100.25" hidden="1" customHeight="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100.25" hidden="1" customHeight="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100.25" hidden="1" customHeight="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100.25" hidden="1" customHeight="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100.25" hidden="1" customHeight="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80</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80</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80</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80</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80</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80</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80</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100.25" hidden="1" customHeight="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100.25" hidden="1" customHeight="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100.25" hidden="1" customHeight="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80</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78</v>
      </c>
      <c r="F113" s="153" t="s">
        <v>522</v>
      </c>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80</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100.25" hidden="1" customHeight="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100.25" hidden="1" customHeight="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100.25" hidden="1" customHeight="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80</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80</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100.25" hidden="1" customHeight="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100.25" hidden="1" customHeight="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100.25" hidden="1" customHeight="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100.25" hidden="1" customHeight="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100.25" hidden="1" customHeight="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100.25" hidden="1" customHeight="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100.25" hidden="1" customHeight="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100" hidden="1" customHeight="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100" hidden="1" customHeight="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100" hidden="1" customHeight="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00" hidden="1" customHeight="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100" hidden="1" customHeight="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0C000000}">
    <filterColumn colId="2">
      <filters>
        <filter val="A"/>
        <filter val="AA"/>
      </filters>
    </filterColumn>
  </autoFilter>
  <mergeCells count="2">
    <mergeCell ref="A1:C1"/>
    <mergeCell ref="A2:C2"/>
  </mergeCells>
  <conditionalFormatting sqref="E4:F145">
    <cfRule type="cellIs" dxfId="143" priority="10" operator="equal">
      <formula>"nt"</formula>
    </cfRule>
    <cfRule type="cellIs" dxfId="142" priority="7" operator="equal">
      <formula>"c"</formula>
    </cfRule>
    <cfRule type="cellIs" dxfId="141" priority="8" operator="equal">
      <formula>"nc"</formula>
    </cfRule>
    <cfRule type="cellIs" dxfId="140" priority="9" operator="equal">
      <formula>"na"</formula>
    </cfRule>
  </conditionalFormatting>
  <conditionalFormatting sqref="F4:F1000">
    <cfRule type="notContainsBlanks" dxfId="139" priority="55">
      <formula>LEN(TRIM(F4))&gt;0</formula>
    </cfRule>
  </conditionalFormatting>
  <conditionalFormatting sqref="G4:G136">
    <cfRule type="cellIs" dxfId="138" priority="104" operator="equal">
      <formula>"D"</formula>
    </cfRule>
  </conditionalFormatting>
  <conditionalFormatting sqref="K4:K145">
    <cfRule type="cellIs" dxfId="137" priority="4" operator="equal">
      <formula>3</formula>
    </cfRule>
    <cfRule type="cellIs" dxfId="136" priority="5" operator="equal">
      <formula>2</formula>
    </cfRule>
    <cfRule type="cellIs" dxfId="135" priority="6" operator="equal">
      <formula>1</formula>
    </cfRule>
  </conditionalFormatting>
  <conditionalFormatting sqref="M4:M145">
    <cfRule type="cellIs" dxfId="134" priority="1" operator="equal">
      <formula>"S"</formula>
    </cfRule>
    <cfRule type="cellIs" dxfId="133" priority="3" operator="equal">
      <formula>"C"</formula>
    </cfRule>
    <cfRule type="cellIs" dxfId="132" priority="2" operator="equal">
      <formula>"M"</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dimension ref="A1:AME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5">
      <c r="A1" s="285" t="s">
        <v>509</v>
      </c>
      <c r="B1" s="285"/>
      <c r="C1" s="285"/>
      <c r="D1" s="116" t="str" cm="1">
        <f t="array" aca="1" ref="D1" ca="1">IF(VLOOKUP(RIGHT(CELL("nomfichier",A1),LEN(CELL("nomfichier",A1))-FIND("]",CELL("nomfichier",A1))),Echantillon!$A$12:$E$31,2)&gt;"",VLOOKUP(RIGHT(CELL("nomfichier",A1),LEN(CELL("nomfichier",A1))-FIND("]",CELL("nomfichier",A1))),Echantillon!$A$12:$E$31,2),"-")</f>
        <v>Business</v>
      </c>
      <c r="E1" s="84"/>
      <c r="F1" s="157"/>
      <c r="G1" s="84"/>
      <c r="H1" s="84"/>
      <c r="I1" s="84"/>
      <c r="J1" s="59"/>
      <c r="K1" s="150"/>
      <c r="L1" s="150" t="s">
        <v>510</v>
      </c>
      <c r="M1" s="144"/>
      <c r="N1" s="144"/>
      <c r="O1" s="144"/>
    </row>
    <row r="2" spans="1:15">
      <c r="A2" s="286" t="s">
        <v>511</v>
      </c>
      <c r="B2" s="286"/>
      <c r="C2" s="286"/>
      <c r="D2" s="116" t="str" cm="1">
        <f t="array" aca="1" ref="D2" ca="1">IF(VLOOKUP(RIGHT(CELL("nomfichier",A2),LEN(CELL("nomfichier",A2))-FIND("]",CELL("nomfichier",A2))),Echantillon!$A$12:$E$31,3)&gt;"",VLOOKUP(RIGHT(CELL("nomfichier",A2),LEN(CELL("nomfichier",A2))-FIND("]",CELL("nomfichier",A2))),Echantillon!$A$12:$E$31,3),"-")</f>
        <v>https://www.hardis-group.com/business/assurance-services-financiers/</v>
      </c>
      <c r="E2" s="85"/>
      <c r="F2" s="158"/>
      <c r="G2" s="85"/>
      <c r="H2" s="85"/>
      <c r="I2" s="85"/>
      <c r="J2" s="41"/>
      <c r="K2" s="144"/>
      <c r="L2" s="144"/>
      <c r="M2" s="144"/>
      <c r="N2" s="144"/>
      <c r="O2" s="144"/>
    </row>
    <row r="3" spans="1:1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row>
    <row r="4" spans="1:15" s="2" customFormat="1" ht="24">
      <c r="A4" s="64" t="str">
        <f>Criteres!B4</f>
        <v>Images</v>
      </c>
      <c r="B4" s="65" t="str">
        <f>Criteres!C4</f>
        <v>1.1</v>
      </c>
      <c r="C4" s="65" t="str">
        <f>Criteres!D4</f>
        <v>A</v>
      </c>
      <c r="D4" s="66" t="str">
        <f>Criteres!E4</f>
        <v>Chaque image porteuse d'information a-t-elle une alternative textuelle ?</v>
      </c>
      <c r="E4" s="9" t="s">
        <v>80</v>
      </c>
      <c r="F4" s="153"/>
      <c r="G4" s="8"/>
      <c r="H4" s="79"/>
      <c r="I4" s="43"/>
      <c r="J4" s="44"/>
      <c r="K4" s="140" t="str">
        <f>IF($E4="NC",Criteres!H4,"")</f>
        <v/>
      </c>
      <c r="L4" s="140" t="str">
        <f>IF($E4="NC",Criteres!G4,"")</f>
        <v/>
      </c>
      <c r="M4" s="140" t="str">
        <f>IF($E4="NC",Criteres!J4,"")</f>
        <v/>
      </c>
      <c r="N4" s="140" t="str">
        <f>IF($E4="NC",Criteres!I4,"")</f>
        <v/>
      </c>
      <c r="O4" s="140" t="str">
        <f>IF($E4="NC",Criteres!F4,"")</f>
        <v/>
      </c>
    </row>
    <row r="5" spans="1:15" s="2" customFormat="1" ht="36">
      <c r="A5" s="64" t="str">
        <f>Criteres!B5</f>
        <v>Images</v>
      </c>
      <c r="B5" s="65" t="str">
        <f>Criteres!C5</f>
        <v>1.2</v>
      </c>
      <c r="C5" s="65" t="str">
        <f>Criteres!D5</f>
        <v>A</v>
      </c>
      <c r="D5" s="66" t="str">
        <f>Criteres!E5</f>
        <v>Chaque image de décoration est-elle correctement ignorée par les technologies d'assistance ?</v>
      </c>
      <c r="E5" s="9" t="s">
        <v>78</v>
      </c>
      <c r="F5" s="153"/>
      <c r="G5" s="8"/>
      <c r="H5" s="13"/>
      <c r="I5" s="43"/>
      <c r="J5" s="42"/>
      <c r="K5" s="140" t="str">
        <f>IF($E5="NC",Criteres!H5,"")</f>
        <v/>
      </c>
      <c r="L5" s="140" t="str">
        <f>IF($E5="NC",Criteres!G5,"")</f>
        <v/>
      </c>
      <c r="M5" s="140" t="str">
        <f>IF($E5="NC",Criteres!J5,"")</f>
        <v/>
      </c>
      <c r="N5" s="140" t="str">
        <f>IF($E5="NC",Criteres!I5,"")</f>
        <v/>
      </c>
      <c r="O5" s="140" t="str">
        <f>IF($E5="NC",Criteres!F5,"")</f>
        <v/>
      </c>
    </row>
    <row r="6" spans="1:1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3"/>
      <c r="G6" s="8"/>
      <c r="H6" s="13"/>
      <c r="I6" s="43"/>
      <c r="J6" s="42"/>
      <c r="K6" s="140" t="str">
        <f>IF($E6="NC",Criteres!H6,"")</f>
        <v/>
      </c>
      <c r="L6" s="140" t="str">
        <f>IF($E6="NC",Criteres!G6,"")</f>
        <v/>
      </c>
      <c r="M6" s="140" t="str">
        <f>IF($E6="NC",Criteres!J6,"")</f>
        <v/>
      </c>
      <c r="N6" s="140" t="str">
        <f>IF($E6="NC",Criteres!I6,"")</f>
        <v/>
      </c>
      <c r="O6" s="140" t="str">
        <f>IF($E6="NC",Criteres!F6,"")</f>
        <v/>
      </c>
    </row>
    <row r="7" spans="1:1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3"/>
      <c r="G7" s="8"/>
      <c r="H7" s="13"/>
      <c r="I7" s="43"/>
      <c r="J7" s="42"/>
      <c r="K7" s="140" t="str">
        <f>IF($E7="NC",Criteres!H7,"")</f>
        <v/>
      </c>
      <c r="L7" s="140" t="str">
        <f>IF($E7="NC",Criteres!G7,"")</f>
        <v/>
      </c>
      <c r="M7" s="140" t="str">
        <f>IF($E7="NC",Criteres!J7,"")</f>
        <v/>
      </c>
      <c r="N7" s="140" t="str">
        <f>IF($E7="NC",Criteres!I7,"")</f>
        <v/>
      </c>
      <c r="O7" s="140" t="str">
        <f>IF($E7="NC",Criteres!F7,"")</f>
        <v/>
      </c>
    </row>
    <row r="8" spans="1:1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3"/>
      <c r="G8" s="8"/>
      <c r="H8" s="13"/>
      <c r="I8" s="43"/>
      <c r="J8" s="42"/>
      <c r="K8" s="140" t="str">
        <f>IF($E8="NC",Criteres!H8,"")</f>
        <v/>
      </c>
      <c r="L8" s="140" t="str">
        <f>IF($E8="NC",Criteres!G8,"")</f>
        <v/>
      </c>
      <c r="M8" s="140" t="str">
        <f>IF($E8="NC",Criteres!J8,"")</f>
        <v/>
      </c>
      <c r="N8" s="140" t="str">
        <f>IF($E8="NC",Criteres!I8,"")</f>
        <v/>
      </c>
      <c r="O8" s="140" t="str">
        <f>IF($E8="NC",Criteres!F8,"")</f>
        <v/>
      </c>
    </row>
    <row r="9" spans="1:15" ht="24">
      <c r="A9" s="64" t="str">
        <f>Criteres!B9</f>
        <v>Images</v>
      </c>
      <c r="B9" s="65" t="str">
        <f>Criteres!C9</f>
        <v>1.6</v>
      </c>
      <c r="C9" s="65" t="str">
        <f>Criteres!D9</f>
        <v>A</v>
      </c>
      <c r="D9" s="66" t="str">
        <f>Criteres!E9</f>
        <v>Chaque image porteuse d'information a-t-elle, si nécessaire, une description détaillée ?</v>
      </c>
      <c r="E9" s="9" t="s">
        <v>80</v>
      </c>
      <c r="F9" s="153"/>
      <c r="G9" s="8"/>
      <c r="H9" s="13"/>
      <c r="I9" s="43"/>
      <c r="J9" s="42"/>
      <c r="K9" s="140" t="str">
        <f>IF($E9="NC",Criteres!H9,"")</f>
        <v/>
      </c>
      <c r="L9" s="140" t="str">
        <f>IF($E9="NC",Criteres!G9,"")</f>
        <v/>
      </c>
      <c r="M9" s="140" t="str">
        <f>IF($E9="NC",Criteres!J9,"")</f>
        <v/>
      </c>
      <c r="N9" s="140" t="str">
        <f>IF($E9="NC",Criteres!I9,"")</f>
        <v/>
      </c>
      <c r="O9" s="140" t="str">
        <f>IF($E9="NC",Criteres!F9,"")</f>
        <v/>
      </c>
    </row>
    <row r="10" spans="1:1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5" ht="24">
      <c r="A12" s="64" t="str">
        <f>Criteres!B12</f>
        <v>Images</v>
      </c>
      <c r="B12" s="65" t="str">
        <f>Criteres!C12</f>
        <v>1.9</v>
      </c>
      <c r="C12" s="65" t="str">
        <f>Criteres!D12</f>
        <v>A</v>
      </c>
      <c r="D12" s="66" t="str">
        <f>Criteres!E12</f>
        <v>Chaque légende d'image est-elle, si nécessaire, correctement reliée à l'image correspondante ?</v>
      </c>
      <c r="E12" s="9" t="s">
        <v>80</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5" ht="48" hidden="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5" ht="16">
      <c r="A14" s="64" t="str">
        <f>Criteres!B14</f>
        <v>Cadres</v>
      </c>
      <c r="B14" s="65" t="str">
        <f>Criteres!C14</f>
        <v>2.1</v>
      </c>
      <c r="C14" s="65" t="str">
        <f>Criteres!D14</f>
        <v>A</v>
      </c>
      <c r="D14" s="66" t="str">
        <f>Criteres!E14</f>
        <v>Chaque cadre a-t-il un titre de cadre ?</v>
      </c>
      <c r="E14" s="9" t="s">
        <v>80</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5" ht="24">
      <c r="A15" s="64" t="str">
        <f>Criteres!B15</f>
        <v>Cadres</v>
      </c>
      <c r="B15" s="65" t="str">
        <f>Criteres!C15</f>
        <v>2.2</v>
      </c>
      <c r="C15" s="65" t="str">
        <f>Criteres!D15</f>
        <v>A</v>
      </c>
      <c r="D15" s="66" t="str">
        <f>Criteres!E15</f>
        <v>Pour chaque cadre ayant un titre de cadre, ce titre de cadre est-il pertinent ?</v>
      </c>
      <c r="E15" s="9" t="s">
        <v>80</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80</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78</v>
      </c>
      <c r="F18" s="153" t="s">
        <v>522</v>
      </c>
      <c r="G18" s="8"/>
      <c r="H18" s="13"/>
      <c r="I18" s="43"/>
      <c r="J18" s="42"/>
      <c r="K18" s="140" t="str">
        <f>IF($E18="NC",Criteres!H18,"")</f>
        <v/>
      </c>
      <c r="L18" s="140" t="str">
        <f>IF($E18="NC",Criteres!G18,"")</f>
        <v/>
      </c>
      <c r="M18" s="140" t="str">
        <f>IF($E18="NC",Criteres!J18,"")</f>
        <v/>
      </c>
      <c r="N18" s="140" t="str">
        <f>IF($E18="NC",Criteres!I18,"")</f>
        <v/>
      </c>
      <c r="O18" s="140" t="str">
        <f>IF($E18="NC",Criteres!F18,"")</f>
        <v/>
      </c>
    </row>
    <row r="19" spans="1:15" ht="36" hidden="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80</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80</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80</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80</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80</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80</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80</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80</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80</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36" hidden="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36" hidden="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36" hidden="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36" hidden="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36" hidden="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36" hidden="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36" hidden="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78</v>
      </c>
      <c r="F48" s="153" t="s">
        <v>522</v>
      </c>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24" hidden="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80</v>
      </c>
      <c r="F51" s="153" t="s">
        <v>522</v>
      </c>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80</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80</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80</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36" hidden="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36">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80</v>
      </c>
      <c r="F63" s="153" t="s">
        <v>522</v>
      </c>
      <c r="G63" s="8"/>
      <c r="H63" s="13"/>
      <c r="I63" s="43"/>
      <c r="J63" s="42"/>
      <c r="K63" s="140" t="str">
        <f>IF($E63="NC",Criteres!H63,"")</f>
        <v/>
      </c>
      <c r="L63" s="140" t="str">
        <f>IF($E63="NC",Criteres!G63,"")</f>
        <v/>
      </c>
      <c r="M63" s="140" t="str">
        <f>IF($E63="NC",Criteres!J63,"")</f>
        <v/>
      </c>
      <c r="N63" s="140" t="str">
        <f>IF($E63="NC",Criteres!I63,"")</f>
        <v/>
      </c>
      <c r="O63" s="140" t="str">
        <f>IF($E63="NC",Criteres!F63,"")</f>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80</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3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78</v>
      </c>
      <c r="F65" s="153"/>
      <c r="G65" s="8"/>
      <c r="H65" s="13"/>
      <c r="I65" s="43"/>
      <c r="J65" s="42" t="s">
        <v>527</v>
      </c>
      <c r="K65" s="140" t="str">
        <f>IF($E65="NC",Criteres!H65,"")</f>
        <v/>
      </c>
      <c r="L65" s="140" t="str">
        <f>IF($E65="NC",Criteres!G65,"")</f>
        <v/>
      </c>
      <c r="M65" s="140" t="str">
        <f>IF($E65="NC",Criteres!J65,"")</f>
        <v/>
      </c>
      <c r="N65" s="140" t="str">
        <f>IF($E65="NC",Criteres!I65,"")</f>
        <v/>
      </c>
      <c r="O65" s="140" t="str">
        <f>IF($E65="NC",Criteres!F65,"")</f>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24">
      <c r="A67" s="64" t="str">
        <f>Criteres!B67</f>
        <v>Structuration</v>
      </c>
      <c r="B67" s="65" t="str">
        <f>Criteres!C67</f>
        <v>9.1</v>
      </c>
      <c r="C67" s="65" t="str">
        <f>Criteres!D67</f>
        <v>A</v>
      </c>
      <c r="D67" s="66" t="str">
        <f>Criteres!E67</f>
        <v>Dans chaque page web, l'information est-elle structurée par l'utilisation appropriée de titres ?</v>
      </c>
      <c r="E67" s="9" t="s">
        <v>78</v>
      </c>
      <c r="F67" s="153" t="s">
        <v>522</v>
      </c>
      <c r="G67" s="8"/>
      <c r="H67" s="13"/>
      <c r="I67" s="43"/>
      <c r="J67" s="42"/>
      <c r="K67" s="140" t="str">
        <f>IF($E67="NC",Criteres!H67,"")</f>
        <v/>
      </c>
      <c r="L67" s="140" t="str">
        <f>IF($E67="NC",Criteres!G67,"")</f>
        <v/>
      </c>
      <c r="M67" s="140" t="str">
        <f>IF($E67="NC",Criteres!J67,"")</f>
        <v/>
      </c>
      <c r="N67" s="140" t="str">
        <f>IF($E67="NC",Criteres!I67,"")</f>
        <v/>
      </c>
      <c r="O67" s="140" t="str">
        <f>IF($E67="NC",Criteres!F67,"")</f>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3"/>
      <c r="G68" s="8"/>
      <c r="H68" s="13"/>
      <c r="I68" s="43"/>
      <c r="J68" s="42" t="s">
        <v>527</v>
      </c>
      <c r="K68" s="140" t="str">
        <f>IF($E68="NC",Criteres!H68,"")</f>
        <v/>
      </c>
      <c r="L68" s="140" t="str">
        <f>IF($E68="NC",Criteres!G68,"")</f>
        <v/>
      </c>
      <c r="M68" s="140" t="str">
        <f>IF($E68="NC",Criteres!J68,"")</f>
        <v/>
      </c>
      <c r="N68" s="140" t="str">
        <f>IF($E68="NC",Criteres!I68,"")</f>
        <v/>
      </c>
      <c r="O68" s="140" t="str">
        <f>IF($E68="NC",Criteres!F68,"")</f>
        <v/>
      </c>
    </row>
    <row r="69" spans="1:15" ht="24">
      <c r="A69" s="64" t="str">
        <f>Criteres!B69</f>
        <v>Structuration</v>
      </c>
      <c r="B69" s="65" t="str">
        <f>Criteres!C69</f>
        <v>9.3</v>
      </c>
      <c r="C69" s="65" t="str">
        <f>Criteres!D69</f>
        <v>A</v>
      </c>
      <c r="D69" s="66" t="str">
        <f>Criteres!E69</f>
        <v>Dans chaque page web, chaque liste est-elle correctement structurée ?</v>
      </c>
      <c r="E69" s="9" t="s">
        <v>78</v>
      </c>
      <c r="F69" s="153"/>
      <c r="G69" s="8"/>
      <c r="H69" s="13"/>
      <c r="I69" s="43"/>
      <c r="J69" s="42"/>
      <c r="K69" s="140" t="str">
        <f>IF($E69="NC",Criteres!H69,"")</f>
        <v/>
      </c>
      <c r="L69" s="140" t="str">
        <f>IF($E69="NC",Criteres!G69,"")</f>
        <v/>
      </c>
      <c r="M69" s="140" t="str">
        <f>IF($E69="NC",Criteres!J69,"")</f>
        <v/>
      </c>
      <c r="N69" s="140" t="str">
        <f>IF($E69="NC",Criteres!I69,"")</f>
        <v/>
      </c>
      <c r="O69" s="140" t="str">
        <f>IF($E69="NC",Criteres!F69,"")</f>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36" hidden="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24" hidden="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36">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78</v>
      </c>
      <c r="F75" s="153"/>
      <c r="G75" s="8"/>
      <c r="H75" s="13"/>
      <c r="I75" s="43"/>
      <c r="J75" s="42"/>
      <c r="K75" s="140" t="str">
        <f>IF($E75="NC",Criteres!H75,"")</f>
        <v/>
      </c>
      <c r="L75" s="140" t="str">
        <f>IF($E75="NC",Criteres!G75,"")</f>
        <v/>
      </c>
      <c r="M75" s="140" t="str">
        <f>IF($E75="NC",Criteres!J75,"")</f>
        <v/>
      </c>
      <c r="N75" s="140" t="str">
        <f>IF($E75="NC",Criteres!I75,"")</f>
        <v/>
      </c>
      <c r="O75" s="140" t="str">
        <f>IF($E75="NC",Criteres!F75,"")</f>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78</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78</v>
      </c>
      <c r="F79" s="153"/>
      <c r="G79" s="8"/>
      <c r="H79" s="13"/>
      <c r="I79" s="43"/>
      <c r="J79" s="42"/>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80</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80</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36" hidden="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24" hidden="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48" hidden="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36" hidden="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24" hidden="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80</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80</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80</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80</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80</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80</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80</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36" hidden="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24" hidden="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24" hidden="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80</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78</v>
      </c>
      <c r="F113" s="153" t="s">
        <v>522</v>
      </c>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80</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24" hidden="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24" hidden="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36" hidden="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80</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80</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60" hidden="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48" hidden="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36" hidden="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48" hidden="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36" hidden="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48" hidden="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48" hidden="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48" hidden="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48" hidden="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48" hidden="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32" hidden="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60" hidden="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0D000000}"/>
  <mergeCells count="2">
    <mergeCell ref="A1:C1"/>
    <mergeCell ref="A2:C2"/>
  </mergeCells>
  <conditionalFormatting sqref="E4:F145">
    <cfRule type="cellIs" dxfId="131" priority="10" operator="equal">
      <formula>"nt"</formula>
    </cfRule>
    <cfRule type="cellIs" dxfId="130" priority="7" operator="equal">
      <formula>"c"</formula>
    </cfRule>
    <cfRule type="cellIs" dxfId="129" priority="8" operator="equal">
      <formula>"nc"</formula>
    </cfRule>
    <cfRule type="cellIs" dxfId="128" priority="9" operator="equal">
      <formula>"na"</formula>
    </cfRule>
  </conditionalFormatting>
  <conditionalFormatting sqref="F4:F1000">
    <cfRule type="notContainsBlanks" dxfId="127" priority="55">
      <formula>LEN(TRIM(F4))&gt;0</formula>
    </cfRule>
  </conditionalFormatting>
  <conditionalFormatting sqref="G4:G136">
    <cfRule type="cellIs" dxfId="126" priority="104" operator="equal">
      <formula>"D"</formula>
    </cfRule>
  </conditionalFormatting>
  <conditionalFormatting sqref="K4:K145">
    <cfRule type="cellIs" dxfId="125" priority="4" operator="equal">
      <formula>3</formula>
    </cfRule>
    <cfRule type="cellIs" dxfId="124" priority="5" operator="equal">
      <formula>2</formula>
    </cfRule>
    <cfRule type="cellIs" dxfId="123" priority="6" operator="equal">
      <formula>1</formula>
    </cfRule>
  </conditionalFormatting>
  <conditionalFormatting sqref="M4:M145">
    <cfRule type="cellIs" dxfId="122" priority="1" operator="equal">
      <formula>"S"</formula>
    </cfRule>
    <cfRule type="cellIs" dxfId="121" priority="3" operator="equal">
      <formula>"C"</formula>
    </cfRule>
    <cfRule type="cellIs" dxfId="120" priority="2" operator="equal">
      <formula>"M"</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6" filterMode="1"/>
  <dimension ref="A1:AMK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025">
      <c r="A1" s="285" t="s">
        <v>509</v>
      </c>
      <c r="B1" s="285"/>
      <c r="C1" s="285"/>
      <c r="D1" s="116" t="str" cm="1">
        <f t="array" aca="1" ref="D1" ca="1">IF(VLOOKUP(RIGHT(CELL("nomfichier",A1),LEN(CELL("nomfichier",A1))-FIND("]",CELL("nomfichier",A1))),Echantillon!$A$12:$E$31,2)&gt;"",VLOOKUP(RIGHT(CELL("nomfichier",A1),LEN(CELL("nomfichier",A1))-FIND("]",CELL("nomfichier",A1))),Echantillon!$A$12:$E$31,2),"-")</f>
        <v>Nos offres d'emploi</v>
      </c>
      <c r="E1" s="84"/>
      <c r="F1" s="157"/>
      <c r="G1" s="84"/>
      <c r="H1" s="84"/>
      <c r="I1" s="84"/>
      <c r="J1" s="59"/>
      <c r="K1" s="150"/>
      <c r="L1" s="150" t="s">
        <v>510</v>
      </c>
      <c r="M1" s="144"/>
      <c r="N1" s="144"/>
      <c r="O1" s="144"/>
    </row>
    <row r="2" spans="1:1025">
      <c r="A2" s="286" t="s">
        <v>511</v>
      </c>
      <c r="B2" s="286"/>
      <c r="C2" s="286"/>
      <c r="D2" s="116" t="str" cm="1">
        <f t="array" aca="1" ref="D2" ca="1">IF(VLOOKUP(RIGHT(CELL("nomfichier",A2),LEN(CELL("nomfichier",A2))-FIND("]",CELL("nomfichier",A2))),Echantillon!$A$12:$E$31,3)&gt;"",VLOOKUP(RIGHT(CELL("nomfichier",A2),LEN(CELL("nomfichier",A2))-FIND("]",CELL("nomfichier",A2))),Echantillon!$A$12:$E$31,3),"-")</f>
        <v>https://www.hardis-group.com/job-offers/?keyword</v>
      </c>
      <c r="E2" s="85"/>
      <c r="F2" s="158"/>
      <c r="G2" s="85"/>
      <c r="H2" s="85"/>
      <c r="I2" s="85"/>
      <c r="J2" s="41"/>
      <c r="K2" s="144"/>
      <c r="L2" s="144"/>
      <c r="M2" s="144"/>
      <c r="N2" s="144"/>
      <c r="O2" s="144"/>
    </row>
    <row r="3" spans="1:102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c r="AMF3" s="58"/>
      <c r="AMG3" s="58"/>
      <c r="AMH3" s="58"/>
      <c r="AMI3" s="58"/>
      <c r="AMJ3" s="58"/>
      <c r="AMK3" s="58"/>
    </row>
    <row r="4" spans="1:1025" s="2" customFormat="1" ht="24">
      <c r="A4" s="64" t="str">
        <f>Criteres!B4</f>
        <v>Images</v>
      </c>
      <c r="B4" s="65" t="str">
        <f>Criteres!C4</f>
        <v>1.1</v>
      </c>
      <c r="C4" s="65" t="str">
        <f>Criteres!D4</f>
        <v>A</v>
      </c>
      <c r="D4" s="66" t="str">
        <f>Criteres!E4</f>
        <v>Chaque image porteuse d'information a-t-elle une alternative textuelle ?</v>
      </c>
      <c r="E4" s="9" t="s">
        <v>80</v>
      </c>
      <c r="F4" s="153"/>
      <c r="G4" s="8"/>
      <c r="H4" s="79"/>
      <c r="I4" s="43"/>
      <c r="J4" s="44"/>
      <c r="K4" s="140" t="str">
        <f>IF($E4="NC",Criteres!H4,"")</f>
        <v/>
      </c>
      <c r="L4" s="140" t="str">
        <f>IF($E4="NC",Criteres!G4,"")</f>
        <v/>
      </c>
      <c r="M4" s="140" t="str">
        <f>IF($E4="NC",Criteres!J4,"")</f>
        <v/>
      </c>
      <c r="N4" s="140" t="str">
        <f>IF($E4="NC",Criteres!I4,"")</f>
        <v/>
      </c>
      <c r="O4" s="140" t="str">
        <f>IF($E4="NC",Criteres!F4,"")</f>
        <v/>
      </c>
      <c r="AMF4"/>
      <c r="AMG4"/>
      <c r="AMH4"/>
      <c r="AMI4"/>
      <c r="AMJ4"/>
      <c r="AMK4"/>
    </row>
    <row r="5" spans="1:1025" s="2" customFormat="1" ht="36">
      <c r="A5" s="64" t="str">
        <f>Criteres!B5</f>
        <v>Images</v>
      </c>
      <c r="B5" s="65" t="str">
        <f>Criteres!C5</f>
        <v>1.2</v>
      </c>
      <c r="C5" s="65" t="str">
        <f>Criteres!D5</f>
        <v>A</v>
      </c>
      <c r="D5" s="66" t="str">
        <f>Criteres!E5</f>
        <v>Chaque image de décoration est-elle correctement ignorée par les technologies d'assistance ?</v>
      </c>
      <c r="E5" s="9" t="s">
        <v>78</v>
      </c>
      <c r="F5" s="153"/>
      <c r="G5" s="8"/>
      <c r="H5" s="13"/>
      <c r="I5" s="43"/>
      <c r="J5" s="42"/>
      <c r="K5" s="140" t="str">
        <f>IF($E5="NC",Criteres!H5,"")</f>
        <v/>
      </c>
      <c r="L5" s="140" t="str">
        <f>IF($E5="NC",Criteres!G5,"")</f>
        <v/>
      </c>
      <c r="M5" s="140" t="str">
        <f>IF($E5="NC",Criteres!J5,"")</f>
        <v/>
      </c>
      <c r="N5" s="140" t="str">
        <f>IF($E5="NC",Criteres!I5,"")</f>
        <v/>
      </c>
      <c r="O5" s="140" t="str">
        <f>IF($E5="NC",Criteres!F5,"")</f>
        <v/>
      </c>
      <c r="AMF5"/>
      <c r="AMG5"/>
      <c r="AMH5"/>
      <c r="AMI5"/>
      <c r="AMJ5"/>
      <c r="AMK5"/>
    </row>
    <row r="6" spans="1:102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3"/>
      <c r="G6" s="8"/>
      <c r="H6" s="13"/>
      <c r="I6" s="43"/>
      <c r="J6" s="42"/>
      <c r="K6" s="140" t="str">
        <f>IF($E6="NC",Criteres!H6,"")</f>
        <v/>
      </c>
      <c r="L6" s="140" t="str">
        <f>IF($E6="NC",Criteres!G6,"")</f>
        <v/>
      </c>
      <c r="M6" s="140" t="str">
        <f>IF($E6="NC",Criteres!J6,"")</f>
        <v/>
      </c>
      <c r="N6" s="140" t="str">
        <f>IF($E6="NC",Criteres!I6,"")</f>
        <v/>
      </c>
      <c r="O6" s="140" t="str">
        <f>IF($E6="NC",Criteres!F6,"")</f>
        <v/>
      </c>
      <c r="AMF6"/>
      <c r="AMG6"/>
      <c r="AMH6"/>
      <c r="AMI6"/>
      <c r="AMJ6"/>
      <c r="AMK6"/>
    </row>
    <row r="7" spans="1:102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3"/>
      <c r="G7" s="8"/>
      <c r="H7" s="13"/>
      <c r="I7" s="43"/>
      <c r="J7" s="42"/>
      <c r="K7" s="140" t="str">
        <f>IF($E7="NC",Criteres!H7,"")</f>
        <v/>
      </c>
      <c r="L7" s="140" t="str">
        <f>IF($E7="NC",Criteres!G7,"")</f>
        <v/>
      </c>
      <c r="M7" s="140" t="str">
        <f>IF($E7="NC",Criteres!J7,"")</f>
        <v/>
      </c>
      <c r="N7" s="140" t="str">
        <f>IF($E7="NC",Criteres!I7,"")</f>
        <v/>
      </c>
      <c r="O7" s="140" t="str">
        <f>IF($E7="NC",Criteres!F7,"")</f>
        <v/>
      </c>
    </row>
    <row r="8" spans="1:102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3"/>
      <c r="G8" s="8"/>
      <c r="H8" s="13"/>
      <c r="I8" s="43"/>
      <c r="J8" s="42"/>
      <c r="K8" s="140" t="str">
        <f>IF($E8="NC",Criteres!H8,"")</f>
        <v/>
      </c>
      <c r="L8" s="140" t="str">
        <f>IF($E8="NC",Criteres!G8,"")</f>
        <v/>
      </c>
      <c r="M8" s="140" t="str">
        <f>IF($E8="NC",Criteres!J8,"")</f>
        <v/>
      </c>
      <c r="N8" s="140" t="str">
        <f>IF($E8="NC",Criteres!I8,"")</f>
        <v/>
      </c>
      <c r="O8" s="140" t="str">
        <f>IF($E8="NC",Criteres!F8,"")</f>
        <v/>
      </c>
    </row>
    <row r="9" spans="1:1025" ht="24">
      <c r="A9" s="64" t="str">
        <f>Criteres!B9</f>
        <v>Images</v>
      </c>
      <c r="B9" s="65" t="str">
        <f>Criteres!C9</f>
        <v>1.6</v>
      </c>
      <c r="C9" s="65" t="str">
        <f>Criteres!D9</f>
        <v>A</v>
      </c>
      <c r="D9" s="66" t="str">
        <f>Criteres!E9</f>
        <v>Chaque image porteuse d'information a-t-elle, si nécessaire, une description détaillée ?</v>
      </c>
      <c r="E9" s="9" t="s">
        <v>80</v>
      </c>
      <c r="F9" s="153"/>
      <c r="G9" s="8"/>
      <c r="H9" s="13"/>
      <c r="I9" s="43"/>
      <c r="J9" s="42"/>
      <c r="K9" s="140" t="str">
        <f>IF($E9="NC",Criteres!H9,"")</f>
        <v/>
      </c>
      <c r="L9" s="140" t="str">
        <f>IF($E9="NC",Criteres!G9,"")</f>
        <v/>
      </c>
      <c r="M9" s="140" t="str">
        <f>IF($E9="NC",Criteres!J9,"")</f>
        <v/>
      </c>
      <c r="N9" s="140" t="str">
        <f>IF($E9="NC",Criteres!I9,"")</f>
        <v/>
      </c>
      <c r="O9" s="140" t="str">
        <f>IF($E9="NC",Criteres!F9,"")</f>
        <v/>
      </c>
    </row>
    <row r="10" spans="1:102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02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025" ht="24">
      <c r="A12" s="64" t="str">
        <f>Criteres!B12</f>
        <v>Images</v>
      </c>
      <c r="B12" s="65" t="str">
        <f>Criteres!C12</f>
        <v>1.9</v>
      </c>
      <c r="C12" s="65" t="str">
        <f>Criteres!D12</f>
        <v>A</v>
      </c>
      <c r="D12" s="66" t="str">
        <f>Criteres!E12</f>
        <v>Chaque légende d'image est-elle, si nécessaire, correctement reliée à l'image correspondante ?</v>
      </c>
      <c r="E12" s="9" t="s">
        <v>80</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025" ht="100.25" hidden="1" customHeight="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025" ht="16">
      <c r="A14" s="64" t="str">
        <f>Criteres!B14</f>
        <v>Cadres</v>
      </c>
      <c r="B14" s="65" t="str">
        <f>Criteres!C14</f>
        <v>2.1</v>
      </c>
      <c r="C14" s="65" t="str">
        <f>Criteres!D14</f>
        <v>A</v>
      </c>
      <c r="D14" s="66" t="str">
        <f>Criteres!E14</f>
        <v>Chaque cadre a-t-il un titre de cadre ?</v>
      </c>
      <c r="E14" s="9" t="s">
        <v>80</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025" ht="24">
      <c r="A15" s="64" t="str">
        <f>Criteres!B15</f>
        <v>Cadres</v>
      </c>
      <c r="B15" s="65" t="str">
        <f>Criteres!C15</f>
        <v>2.2</v>
      </c>
      <c r="C15" s="65" t="str">
        <f>Criteres!D15</f>
        <v>A</v>
      </c>
      <c r="D15" s="66" t="str">
        <f>Criteres!E15</f>
        <v>Pour chaque cadre ayant un titre de cadre, ce titre de cadre est-il pertinent ?</v>
      </c>
      <c r="E15" s="9" t="s">
        <v>80</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02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80</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78</v>
      </c>
      <c r="F18" s="153" t="s">
        <v>522</v>
      </c>
      <c r="G18" s="8"/>
      <c r="H18" s="13"/>
      <c r="I18" s="43"/>
      <c r="J18" s="42"/>
      <c r="K18" s="140" t="str">
        <f>IF($E18="NC",Criteres!H18,"")</f>
        <v/>
      </c>
      <c r="L18" s="140" t="str">
        <f>IF($E18="NC",Criteres!G18,"")</f>
        <v/>
      </c>
      <c r="M18" s="140" t="str">
        <f>IF($E18="NC",Criteres!J18,"")</f>
        <v/>
      </c>
      <c r="N18" s="140" t="str">
        <f>IF($E18="NC",Criteres!I18,"")</f>
        <v/>
      </c>
      <c r="O18" s="140" t="str">
        <f>IF($E18="NC",Criteres!F18,"")</f>
        <v/>
      </c>
    </row>
    <row r="19" spans="1:15" ht="100.25" hidden="1" customHeight="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80</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80</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80</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80</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80</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80</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80</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80</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80</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100.25" hidden="1" customHeight="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100.25" hidden="1" customHeight="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100.25" hidden="1" customHeight="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100.25" hidden="1" customHeight="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100.25" hidden="1" customHeight="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100.25" hidden="1" customHeight="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100.25" hidden="1" customHeight="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78</v>
      </c>
      <c r="F48" s="153" t="s">
        <v>522</v>
      </c>
      <c r="G48" s="8"/>
      <c r="H48" s="138"/>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100.25" hidden="1" customHeight="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78</v>
      </c>
      <c r="F51" s="153" t="s">
        <v>522</v>
      </c>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78</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80</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80</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100.25" hidden="1" customHeight="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3"/>
      <c r="G62" s="8"/>
      <c r="H62" s="220"/>
      <c r="I62" s="43"/>
      <c r="J62" s="42"/>
      <c r="K62" s="140" t="str">
        <f>IF($E62="NC",Criteres!H62,"")</f>
        <v/>
      </c>
      <c r="L62" s="140" t="str">
        <f>IF($E62="NC",Criteres!G62,"")</f>
        <v/>
      </c>
      <c r="M62" s="140" t="str">
        <f>IF($E62="NC",Criteres!J62,"")</f>
        <v/>
      </c>
      <c r="N62" s="140" t="str">
        <f>IF($E62="NC",Criteres!I62,"")</f>
        <v/>
      </c>
      <c r="O62" s="140" t="str">
        <f>IF($E62="NC",Criteres!F62,"")</f>
        <v/>
      </c>
    </row>
    <row r="63" spans="1:15" ht="108">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79</v>
      </c>
      <c r="F63" s="153" t="s">
        <v>522</v>
      </c>
      <c r="G63" s="8"/>
      <c r="H63" s="138" t="s">
        <v>561</v>
      </c>
      <c r="I63" s="43"/>
      <c r="J63" s="42"/>
      <c r="K63" s="140">
        <f>IF($E63="NC",Criteres!H63,"")</f>
        <v>2</v>
      </c>
      <c r="L63" s="140" t="str">
        <f>IF($E63="NC",Criteres!G63,"")</f>
        <v>Fort</v>
      </c>
      <c r="M63" s="140" t="str">
        <f>IF($E63="NC",Criteres!J63,"")</f>
        <v>S</v>
      </c>
      <c r="N63" s="140" t="str">
        <f>IF($E63="NC",Criteres!I63,"")</f>
        <v>Simple </v>
      </c>
      <c r="O63" s="140" t="str">
        <f>IF($E63="NC",Criteres!F63,"")</f>
        <v xml:space="preserve">Personnes aveugles.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80</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3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78</v>
      </c>
      <c r="F65" s="153"/>
      <c r="G65" s="8"/>
      <c r="H65" s="13"/>
      <c r="I65" s="43"/>
      <c r="J65" s="42"/>
      <c r="K65" s="140" t="str">
        <f>IF($E65="NC",Criteres!H65,"")</f>
        <v/>
      </c>
      <c r="L65" s="140" t="str">
        <f>IF($E65="NC",Criteres!G65,"")</f>
        <v/>
      </c>
      <c r="M65" s="140" t="str">
        <f>IF($E65="NC",Criteres!J65,"")</f>
        <v/>
      </c>
      <c r="N65" s="140" t="str">
        <f>IF($E65="NC",Criteres!I65,"")</f>
        <v/>
      </c>
      <c r="O65" s="140" t="str">
        <f>IF($E65="NC",Criteres!F65,"")</f>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24">
      <c r="A67" s="64" t="str">
        <f>Criteres!B67</f>
        <v>Structuration</v>
      </c>
      <c r="B67" s="65" t="str">
        <f>Criteres!C67</f>
        <v>9.1</v>
      </c>
      <c r="C67" s="65" t="str">
        <f>Criteres!D67</f>
        <v>A</v>
      </c>
      <c r="D67" s="66" t="str">
        <f>Criteres!E67</f>
        <v>Dans chaque page web, l'information est-elle structurée par l'utilisation appropriée de titres ?</v>
      </c>
      <c r="E67" s="9" t="s">
        <v>78</v>
      </c>
      <c r="F67" s="153" t="s">
        <v>522</v>
      </c>
      <c r="G67" s="8"/>
      <c r="H67" s="13"/>
      <c r="I67" s="43"/>
      <c r="J67" s="42"/>
      <c r="K67" s="140" t="str">
        <f>IF($E67="NC",Criteres!H67,"")</f>
        <v/>
      </c>
      <c r="L67" s="140" t="str">
        <f>IF($E67="NC",Criteres!G67,"")</f>
        <v/>
      </c>
      <c r="M67" s="140" t="str">
        <f>IF($E67="NC",Criteres!J67,"")</f>
        <v/>
      </c>
      <c r="N67" s="140" t="str">
        <f>IF($E67="NC",Criteres!I67,"")</f>
        <v/>
      </c>
      <c r="O67" s="140" t="str">
        <f>IF($E67="NC",Criteres!F67,"")</f>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24">
      <c r="A69" s="64" t="str">
        <f>Criteres!B69</f>
        <v>Structuration</v>
      </c>
      <c r="B69" s="65" t="str">
        <f>Criteres!C69</f>
        <v>9.3</v>
      </c>
      <c r="C69" s="65" t="str">
        <f>Criteres!D69</f>
        <v>A</v>
      </c>
      <c r="D69" s="66" t="str">
        <f>Criteres!E69</f>
        <v>Dans chaque page web, chaque liste est-elle correctement structurée ?</v>
      </c>
      <c r="E69" s="9" t="s">
        <v>78</v>
      </c>
      <c r="F69" s="153"/>
      <c r="G69" s="8"/>
      <c r="H69" s="13"/>
      <c r="I69" s="43"/>
      <c r="J69" s="42"/>
      <c r="K69" s="140" t="str">
        <f>IF($E69="NC",Criteres!H69,"")</f>
        <v/>
      </c>
      <c r="L69" s="140" t="str">
        <f>IF($E69="NC",Criteres!G69,"")</f>
        <v/>
      </c>
      <c r="M69" s="140" t="str">
        <f>IF($E69="NC",Criteres!J69,"")</f>
        <v/>
      </c>
      <c r="N69" s="140" t="str">
        <f>IF($E69="NC",Criteres!I69,"")</f>
        <v/>
      </c>
      <c r="O69" s="140" t="str">
        <f>IF($E69="NC",Criteres!F69,"")</f>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100.25" hidden="1" customHeight="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100.25" hidden="1" customHeight="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132">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79</v>
      </c>
      <c r="F75" s="153"/>
      <c r="G75" s="8"/>
      <c r="H75" s="138" t="s">
        <v>562</v>
      </c>
      <c r="I75" s="43"/>
      <c r="J75" s="42"/>
      <c r="K75" s="140">
        <f>IF($E75="NC",Criteres!H75,"")</f>
        <v>1</v>
      </c>
      <c r="L75" s="140" t="str">
        <f>IF($E75="NC",Criteres!G75,"")</f>
        <v>Fort à majeur</v>
      </c>
      <c r="M75" s="140" t="str">
        <f>IF($E75="NC",Criteres!J75,"")</f>
        <v>M</v>
      </c>
      <c r="N75" s="140" t="str">
        <f>IF($E75="NC",Criteres!I75,"")</f>
        <v xml:space="preserve">Moyenne à complexe </v>
      </c>
      <c r="O75" s="140" t="str">
        <f>IF($E75="NC",Criteres!F75,"")</f>
        <v xml:space="preserve">Personnes aveugles.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80</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78</v>
      </c>
      <c r="F79" s="153"/>
      <c r="G79" s="8"/>
      <c r="H79" s="13"/>
      <c r="I79" s="43"/>
      <c r="J79" s="42"/>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78</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78</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100.25" hidden="1" customHeight="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100.25" hidden="1" customHeight="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100.25" hidden="1" customHeight="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100.25" hidden="1" customHeight="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100.25" hidden="1" customHeight="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78</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78</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78</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78</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80</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80</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80</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100.25" hidden="1" customHeight="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100.25" hidden="1" customHeight="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100.25" hidden="1" customHeight="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80</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78</v>
      </c>
      <c r="F113" s="153" t="s">
        <v>522</v>
      </c>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78</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100.25" hidden="1" customHeight="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100.25" hidden="1" customHeight="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100.25" hidden="1" customHeight="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80</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9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79</v>
      </c>
      <c r="F126" s="153"/>
      <c r="G126" s="8"/>
      <c r="H126" s="138" t="s">
        <v>563</v>
      </c>
      <c r="I126" s="43"/>
      <c r="J126" s="42"/>
      <c r="K126" s="140">
        <f>IF($E126="NC",Criteres!H126,"")</f>
        <v>1</v>
      </c>
      <c r="L126" s="140" t="str">
        <f>IF($E126="NC",Criteres!G126,"")</f>
        <v>Fort à majeur</v>
      </c>
      <c r="M126" s="140" t="str">
        <f>IF($E126="NC",Criteres!J126,"")</f>
        <v>M</v>
      </c>
      <c r="N126" s="140" t="str">
        <f>IF($E126="NC",Criteres!I126,"")</f>
        <v>Moyenne</v>
      </c>
      <c r="O126" s="140" t="str">
        <f>IF($E126="NC",Criteres!F126,"")</f>
        <v xml:space="preserve">Personnes aveugles, personnes handicapées intellectuelles.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100.25" hidden="1" customHeight="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100.25" hidden="1" customHeight="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100.25" hidden="1" customHeight="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100.25" hidden="1" customHeight="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100.25" hidden="1" customHeight="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100.25" hidden="1" customHeight="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100.25" hidden="1" customHeight="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100" hidden="1" customHeight="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100" hidden="1" customHeight="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100" hidden="1" customHeight="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00" hidden="1" customHeight="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100" hidden="1" customHeight="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0E000000}">
    <filterColumn colId="2">
      <filters>
        <filter val="A"/>
        <filter val="AA"/>
      </filters>
    </filterColumn>
  </autoFilter>
  <mergeCells count="2">
    <mergeCell ref="A1:C1"/>
    <mergeCell ref="A2:C2"/>
  </mergeCells>
  <conditionalFormatting sqref="E4:F145">
    <cfRule type="cellIs" dxfId="119" priority="10" operator="equal">
      <formula>"nt"</formula>
    </cfRule>
    <cfRule type="cellIs" dxfId="118" priority="7" operator="equal">
      <formula>"c"</formula>
    </cfRule>
    <cfRule type="cellIs" dxfId="117" priority="8" operator="equal">
      <formula>"nc"</formula>
    </cfRule>
    <cfRule type="cellIs" dxfId="116" priority="9" operator="equal">
      <formula>"na"</formula>
    </cfRule>
  </conditionalFormatting>
  <conditionalFormatting sqref="F4:F1000">
    <cfRule type="notContainsBlanks" dxfId="115" priority="55">
      <formula>LEN(TRIM(F4))&gt;0</formula>
    </cfRule>
  </conditionalFormatting>
  <conditionalFormatting sqref="G4:G136">
    <cfRule type="cellIs" dxfId="114" priority="104" operator="equal">
      <formula>"D"</formula>
    </cfRule>
  </conditionalFormatting>
  <conditionalFormatting sqref="K4:K145">
    <cfRule type="cellIs" dxfId="113" priority="4" operator="equal">
      <formula>3</formula>
    </cfRule>
    <cfRule type="cellIs" dxfId="112" priority="5" operator="equal">
      <formula>2</formula>
    </cfRule>
    <cfRule type="cellIs" dxfId="111" priority="6" operator="equal">
      <formula>1</formula>
    </cfRule>
  </conditionalFormatting>
  <conditionalFormatting sqref="M4:M145">
    <cfRule type="cellIs" dxfId="110" priority="1" operator="equal">
      <formula>"S"</formula>
    </cfRule>
    <cfRule type="cellIs" dxfId="109" priority="3" operator="equal">
      <formula>"C"</formula>
    </cfRule>
    <cfRule type="cellIs" dxfId="108" priority="2" operator="equal">
      <formula>"M"</formula>
    </cfRule>
  </conditionalFormatting>
  <pageMargins left="0.39374999999999999" right="0.39374999999999999" top="0.63124999999999998" bottom="0.39374999999999999" header="0.39374999999999999" footer="0.51180555555555496"/>
  <pageSetup paperSize="9" scale="74" orientation="portrait" horizontalDpi="300" verticalDpi="300" r:id="rId1"/>
  <headerFooter>
    <oddHeader>&amp;LRGAA 3.0 - Relevé pour le site : wwww.site.fr&amp;R&amp;P/&amp;N - &amp;A</oddHeader>
  </headerFooter>
  <rowBreaks count="4" manualBreakCount="4">
    <brk id="19" max="16383" man="1"/>
    <brk id="41" max="16383" man="1"/>
    <brk id="75" max="16383" man="1"/>
    <brk id="10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7" filterMode="1"/>
  <dimension ref="A1:AMK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025">
      <c r="A1" s="285" t="s">
        <v>509</v>
      </c>
      <c r="B1" s="285"/>
      <c r="C1" s="285"/>
      <c r="D1" s="116" t="str" cm="1">
        <f t="array" aca="1" ref="D1" ca="1">IF(VLOOKUP(RIGHT(CELL("nomfichier",A1),LEN(CELL("nomfichier",A1))-FIND("]",CELL("nomfichier",A1))),Echantillon!$A$12:$E$31,2)&gt;"",VLOOKUP(RIGHT(CELL("nomfichier",A1),LEN(CELL("nomfichier",A1))-FIND("]",CELL("nomfichier",A1))),Echantillon!$A$12:$E$31,2),"-")</f>
        <v>Offre d'emploi</v>
      </c>
      <c r="E1" s="84"/>
      <c r="F1" s="157"/>
      <c r="G1" s="84"/>
      <c r="H1" s="84"/>
      <c r="I1" s="84"/>
      <c r="J1" s="59"/>
      <c r="K1" s="150"/>
      <c r="L1" s="150" t="s">
        <v>510</v>
      </c>
      <c r="M1" s="144"/>
      <c r="N1" s="144"/>
      <c r="O1" s="144"/>
    </row>
    <row r="2" spans="1:1025">
      <c r="A2" s="286" t="s">
        <v>511</v>
      </c>
      <c r="B2" s="286"/>
      <c r="C2" s="286"/>
      <c r="D2" s="116" t="str" cm="1">
        <f t="array" aca="1" ref="D2" ca="1">IF(VLOOKUP(RIGHT(CELL("nomfichier",A2),LEN(CELL("nomfichier",A2))-FIND("]",CELL("nomfichier",A2))),Echantillon!$A$12:$E$31,3)&gt;"",VLOOKUP(RIGHT(CELL("nomfichier",A2),LEN(CELL("nomfichier",A2))-FIND("]",CELL("nomfichier",A2))),Echantillon!$A$12:$E$31,3),"-")</f>
        <v>https://www.hardis-group.com/job-offers/manager-technique-h-f-1096-2/</v>
      </c>
      <c r="E2" s="85"/>
      <c r="F2" s="158"/>
      <c r="G2" s="85"/>
      <c r="H2" s="85"/>
      <c r="I2" s="85"/>
      <c r="J2" s="41"/>
      <c r="K2" s="144"/>
      <c r="L2" s="144"/>
      <c r="M2" s="144"/>
      <c r="N2" s="144"/>
      <c r="O2" s="144"/>
    </row>
    <row r="3" spans="1:102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c r="AMF3" s="58"/>
      <c r="AMG3" s="58"/>
      <c r="AMH3" s="58"/>
      <c r="AMI3" s="58"/>
      <c r="AMJ3" s="58"/>
      <c r="AMK3" s="58"/>
    </row>
    <row r="4" spans="1:1025" s="2" customFormat="1" ht="24">
      <c r="A4" s="64" t="str">
        <f>Criteres!B4</f>
        <v>Images</v>
      </c>
      <c r="B4" s="65" t="str">
        <f>Criteres!C4</f>
        <v>1.1</v>
      </c>
      <c r="C4" s="65" t="str">
        <f>Criteres!D4</f>
        <v>A</v>
      </c>
      <c r="D4" s="66" t="str">
        <f>Criteres!E4</f>
        <v>Chaque image porteuse d'information a-t-elle une alternative textuelle ?</v>
      </c>
      <c r="E4" s="9" t="s">
        <v>80</v>
      </c>
      <c r="F4" s="153"/>
      <c r="G4" s="8"/>
      <c r="H4" s="79"/>
      <c r="I4" s="43"/>
      <c r="J4" s="44"/>
      <c r="K4" s="140" t="str">
        <f>IF($E4="NC",Criteres!H4,"")</f>
        <v/>
      </c>
      <c r="L4" s="140" t="str">
        <f>IF($E4="NC",Criteres!G4,"")</f>
        <v/>
      </c>
      <c r="M4" s="140" t="str">
        <f>IF($E4="NC",Criteres!J4,"")</f>
        <v/>
      </c>
      <c r="N4" s="140" t="str">
        <f>IF($E4="NC",Criteres!I4,"")</f>
        <v/>
      </c>
      <c r="O4" s="140" t="str">
        <f>IF($E4="NC",Criteres!F4,"")</f>
        <v/>
      </c>
      <c r="AMF4"/>
      <c r="AMG4"/>
      <c r="AMH4"/>
      <c r="AMI4"/>
      <c r="AMJ4"/>
      <c r="AMK4"/>
    </row>
    <row r="5" spans="1:1025" s="2" customFormat="1" ht="36">
      <c r="A5" s="64" t="str">
        <f>Criteres!B5</f>
        <v>Images</v>
      </c>
      <c r="B5" s="65" t="str">
        <f>Criteres!C5</f>
        <v>1.2</v>
      </c>
      <c r="C5" s="65" t="str">
        <f>Criteres!D5</f>
        <v>A</v>
      </c>
      <c r="D5" s="66" t="str">
        <f>Criteres!E5</f>
        <v>Chaque image de décoration est-elle correctement ignorée par les technologies d'assistance ?</v>
      </c>
      <c r="E5" s="9" t="s">
        <v>78</v>
      </c>
      <c r="F5" s="153"/>
      <c r="G5" s="8"/>
      <c r="H5" s="13"/>
      <c r="I5" s="43"/>
      <c r="J5" s="42"/>
      <c r="K5" s="140" t="str">
        <f>IF($E5="NC",Criteres!H5,"")</f>
        <v/>
      </c>
      <c r="L5" s="140" t="str">
        <f>IF($E5="NC",Criteres!G5,"")</f>
        <v/>
      </c>
      <c r="M5" s="140" t="str">
        <f>IF($E5="NC",Criteres!J5,"")</f>
        <v/>
      </c>
      <c r="N5" s="140" t="str">
        <f>IF($E5="NC",Criteres!I5,"")</f>
        <v/>
      </c>
      <c r="O5" s="140" t="str">
        <f>IF($E5="NC",Criteres!F5,"")</f>
        <v/>
      </c>
      <c r="AMF5"/>
      <c r="AMG5"/>
      <c r="AMH5"/>
      <c r="AMI5"/>
      <c r="AMJ5"/>
      <c r="AMK5"/>
    </row>
    <row r="6" spans="1:102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3"/>
      <c r="G6" s="8"/>
      <c r="H6" s="13"/>
      <c r="I6" s="43"/>
      <c r="J6" s="42"/>
      <c r="K6" s="140" t="str">
        <f>IF($E6="NC",Criteres!H6,"")</f>
        <v/>
      </c>
      <c r="L6" s="140" t="str">
        <f>IF($E6="NC",Criteres!G6,"")</f>
        <v/>
      </c>
      <c r="M6" s="140" t="str">
        <f>IF($E6="NC",Criteres!J6,"")</f>
        <v/>
      </c>
      <c r="N6" s="140" t="str">
        <f>IF($E6="NC",Criteres!I6,"")</f>
        <v/>
      </c>
      <c r="O6" s="140" t="str">
        <f>IF($E6="NC",Criteres!F6,"")</f>
        <v/>
      </c>
      <c r="AMF6"/>
      <c r="AMG6"/>
      <c r="AMH6"/>
      <c r="AMI6"/>
      <c r="AMJ6"/>
      <c r="AMK6"/>
    </row>
    <row r="7" spans="1:102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3"/>
      <c r="G7" s="8"/>
      <c r="H7" s="13"/>
      <c r="I7" s="43"/>
      <c r="J7" s="42"/>
      <c r="K7" s="140" t="str">
        <f>IF($E7="NC",Criteres!H7,"")</f>
        <v/>
      </c>
      <c r="L7" s="140" t="str">
        <f>IF($E7="NC",Criteres!G7,"")</f>
        <v/>
      </c>
      <c r="M7" s="140" t="str">
        <f>IF($E7="NC",Criteres!J7,"")</f>
        <v/>
      </c>
      <c r="N7" s="140" t="str">
        <f>IF($E7="NC",Criteres!I7,"")</f>
        <v/>
      </c>
      <c r="O7" s="140" t="str">
        <f>IF($E7="NC",Criteres!F7,"")</f>
        <v/>
      </c>
    </row>
    <row r="8" spans="1:102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3"/>
      <c r="G8" s="8"/>
      <c r="H8" s="13"/>
      <c r="I8" s="43"/>
      <c r="J8" s="42"/>
      <c r="K8" s="140" t="str">
        <f>IF($E8="NC",Criteres!H8,"")</f>
        <v/>
      </c>
      <c r="L8" s="140" t="str">
        <f>IF($E8="NC",Criteres!G8,"")</f>
        <v/>
      </c>
      <c r="M8" s="140" t="str">
        <f>IF($E8="NC",Criteres!J8,"")</f>
        <v/>
      </c>
      <c r="N8" s="140" t="str">
        <f>IF($E8="NC",Criteres!I8,"")</f>
        <v/>
      </c>
      <c r="O8" s="140" t="str">
        <f>IF($E8="NC",Criteres!F8,"")</f>
        <v/>
      </c>
    </row>
    <row r="9" spans="1:1025" ht="24">
      <c r="A9" s="64" t="str">
        <f>Criteres!B9</f>
        <v>Images</v>
      </c>
      <c r="B9" s="65" t="str">
        <f>Criteres!C9</f>
        <v>1.6</v>
      </c>
      <c r="C9" s="65" t="str">
        <f>Criteres!D9</f>
        <v>A</v>
      </c>
      <c r="D9" s="66" t="str">
        <f>Criteres!E9</f>
        <v>Chaque image porteuse d'information a-t-elle, si nécessaire, une description détaillée ?</v>
      </c>
      <c r="E9" s="9" t="s">
        <v>80</v>
      </c>
      <c r="F9" s="153"/>
      <c r="G9" s="8"/>
      <c r="H9" s="13"/>
      <c r="I9" s="43"/>
      <c r="J9" s="42"/>
      <c r="K9" s="140" t="str">
        <f>IF($E9="NC",Criteres!H9,"")</f>
        <v/>
      </c>
      <c r="L9" s="140" t="str">
        <f>IF($E9="NC",Criteres!G9,"")</f>
        <v/>
      </c>
      <c r="M9" s="140" t="str">
        <f>IF($E9="NC",Criteres!J9,"")</f>
        <v/>
      </c>
      <c r="N9" s="140" t="str">
        <f>IF($E9="NC",Criteres!I9,"")</f>
        <v/>
      </c>
      <c r="O9" s="140" t="str">
        <f>IF($E9="NC",Criteres!F9,"")</f>
        <v/>
      </c>
    </row>
    <row r="10" spans="1:102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02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025" ht="24">
      <c r="A12" s="64" t="str">
        <f>Criteres!B12</f>
        <v>Images</v>
      </c>
      <c r="B12" s="65" t="str">
        <f>Criteres!C12</f>
        <v>1.9</v>
      </c>
      <c r="C12" s="65" t="str">
        <f>Criteres!D12</f>
        <v>A</v>
      </c>
      <c r="D12" s="66" t="str">
        <f>Criteres!E12</f>
        <v>Chaque légende d'image est-elle, si nécessaire, correctement reliée à l'image correspondante ?</v>
      </c>
      <c r="E12" s="9" t="s">
        <v>80</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025" ht="100.25" hidden="1" customHeight="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025" ht="16">
      <c r="A14" s="64" t="str">
        <f>Criteres!B14</f>
        <v>Cadres</v>
      </c>
      <c r="B14" s="65" t="str">
        <f>Criteres!C14</f>
        <v>2.1</v>
      </c>
      <c r="C14" s="65" t="str">
        <f>Criteres!D14</f>
        <v>A</v>
      </c>
      <c r="D14" s="66" t="str">
        <f>Criteres!E14</f>
        <v>Chaque cadre a-t-il un titre de cadre ?</v>
      </c>
      <c r="E14" s="9" t="s">
        <v>80</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025" ht="24">
      <c r="A15" s="64" t="str">
        <f>Criteres!B15</f>
        <v>Cadres</v>
      </c>
      <c r="B15" s="65" t="str">
        <f>Criteres!C15</f>
        <v>2.2</v>
      </c>
      <c r="C15" s="65" t="str">
        <f>Criteres!D15</f>
        <v>A</v>
      </c>
      <c r="D15" s="66" t="str">
        <f>Criteres!E15</f>
        <v>Pour chaque cadre ayant un titre de cadre, ce titre de cadre est-il pertinent ?</v>
      </c>
      <c r="E15" s="9" t="s">
        <v>80</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02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80</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78</v>
      </c>
      <c r="F18" s="153" t="s">
        <v>522</v>
      </c>
      <c r="G18" s="8"/>
      <c r="H18" s="13"/>
      <c r="I18" s="43"/>
      <c r="J18" s="42"/>
      <c r="K18" s="140" t="str">
        <f>IF($E18="NC",Criteres!H18,"")</f>
        <v/>
      </c>
      <c r="L18" s="140" t="str">
        <f>IF($E18="NC",Criteres!G18,"")</f>
        <v/>
      </c>
      <c r="M18" s="140" t="str">
        <f>IF($E18="NC",Criteres!J18,"")</f>
        <v/>
      </c>
      <c r="N18" s="140" t="str">
        <f>IF($E18="NC",Criteres!I18,"")</f>
        <v/>
      </c>
      <c r="O18" s="140" t="str">
        <f>IF($E18="NC",Criteres!F18,"")</f>
        <v/>
      </c>
    </row>
    <row r="19" spans="1:15" ht="100.25" hidden="1" customHeight="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80</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80</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80</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80</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80</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80</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80</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80</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80</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100.25" hidden="1" customHeight="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100.25" hidden="1" customHeight="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100.25" hidden="1" customHeight="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100.25" hidden="1" customHeight="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100.25" hidden="1" customHeight="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100.25" hidden="1" customHeight="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100.25" hidden="1" customHeight="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78</v>
      </c>
      <c r="F48" s="153" t="s">
        <v>522</v>
      </c>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100.25" hidden="1" customHeight="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80</v>
      </c>
      <c r="F51" s="153" t="s">
        <v>522</v>
      </c>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80</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80</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80</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100.25" hidden="1" customHeight="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108">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79</v>
      </c>
      <c r="F63" s="153" t="s">
        <v>522</v>
      </c>
      <c r="G63" s="8"/>
      <c r="H63" s="138" t="s">
        <v>564</v>
      </c>
      <c r="I63" s="43"/>
      <c r="J63" s="42"/>
      <c r="K63" s="140">
        <f>IF($E63="NC",Criteres!H63,"")</f>
        <v>2</v>
      </c>
      <c r="L63" s="140" t="str">
        <f>IF($E63="NC",Criteres!G63,"")</f>
        <v>Fort</v>
      </c>
      <c r="M63" s="140" t="str">
        <f>IF($E63="NC",Criteres!J63,"")</f>
        <v>S</v>
      </c>
      <c r="N63" s="140" t="str">
        <f>IF($E63="NC",Criteres!I63,"")</f>
        <v>Simple </v>
      </c>
      <c r="O63" s="140" t="str">
        <f>IF($E63="NC",Criteres!F63,"")</f>
        <v xml:space="preserve">Personnes aveugles.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80</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3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78</v>
      </c>
      <c r="F65" s="153"/>
      <c r="G65" s="8"/>
      <c r="H65" s="13"/>
      <c r="I65" s="43"/>
      <c r="J65" s="42" t="s">
        <v>527</v>
      </c>
      <c r="K65" s="140" t="str">
        <f>IF($E65="NC",Criteres!H65,"")</f>
        <v/>
      </c>
      <c r="L65" s="140" t="str">
        <f>IF($E65="NC",Criteres!G65,"")</f>
        <v/>
      </c>
      <c r="M65" s="140" t="str">
        <f>IF($E65="NC",Criteres!J65,"")</f>
        <v/>
      </c>
      <c r="N65" s="140" t="str">
        <f>IF($E65="NC",Criteres!I65,"")</f>
        <v/>
      </c>
      <c r="O65" s="140" t="str">
        <f>IF($E65="NC",Criteres!F65,"")</f>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24">
      <c r="A67" s="64" t="str">
        <f>Criteres!B67</f>
        <v>Structuration</v>
      </c>
      <c r="B67" s="65" t="str">
        <f>Criteres!C67</f>
        <v>9.1</v>
      </c>
      <c r="C67" s="65" t="str">
        <f>Criteres!D67</f>
        <v>A</v>
      </c>
      <c r="D67" s="66" t="str">
        <f>Criteres!E67</f>
        <v>Dans chaque page web, l'information est-elle structurée par l'utilisation appropriée de titres ?</v>
      </c>
      <c r="E67" s="9" t="s">
        <v>78</v>
      </c>
      <c r="F67" s="153" t="s">
        <v>522</v>
      </c>
      <c r="G67" s="8"/>
      <c r="H67" s="138"/>
      <c r="I67" s="43"/>
      <c r="J67" s="42" t="s">
        <v>527</v>
      </c>
      <c r="K67" s="140" t="str">
        <f>IF($E67="NC",Criteres!H67,"")</f>
        <v/>
      </c>
      <c r="L67" s="140" t="str">
        <f>IF($E67="NC",Criteres!G67,"")</f>
        <v/>
      </c>
      <c r="M67" s="140" t="str">
        <f>IF($E67="NC",Criteres!J67,"")</f>
        <v/>
      </c>
      <c r="N67" s="140" t="str">
        <f>IF($E67="NC",Criteres!I67,"")</f>
        <v/>
      </c>
      <c r="O67" s="140" t="str">
        <f>IF($E67="NC",Criteres!F67,"")</f>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96">
      <c r="A69" s="64" t="str">
        <f>Criteres!B69</f>
        <v>Structuration</v>
      </c>
      <c r="B69" s="65" t="str">
        <f>Criteres!C69</f>
        <v>9.3</v>
      </c>
      <c r="C69" s="65" t="str">
        <f>Criteres!D69</f>
        <v>A</v>
      </c>
      <c r="D69" s="66" t="str">
        <f>Criteres!E69</f>
        <v>Dans chaque page web, chaque liste est-elle correctement structurée ?</v>
      </c>
      <c r="E69" s="9" t="s">
        <v>79</v>
      </c>
      <c r="F69" s="153"/>
      <c r="G69" s="8"/>
      <c r="H69" s="138" t="s">
        <v>565</v>
      </c>
      <c r="I69" s="43"/>
      <c r="J69" s="42"/>
      <c r="K69" s="140">
        <f>IF($E69="NC",Criteres!H69,"")</f>
        <v>2</v>
      </c>
      <c r="L69" s="140" t="str">
        <f>IF($E69="NC",Criteres!G69,"")</f>
        <v>Modéré à fort</v>
      </c>
      <c r="M69" s="140" t="str">
        <f>IF($E69="NC",Criteres!J69,"")</f>
        <v>M</v>
      </c>
      <c r="N69" s="140" t="str">
        <f>IF($E69="NC",Criteres!I69,"")</f>
        <v>Moyenne</v>
      </c>
      <c r="O69" s="140" t="str">
        <f>IF($E69="NC",Criteres!F69,"")</f>
        <v xml:space="preserve">Personnes aveugles.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100.25" hidden="1" customHeight="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100.25" hidden="1" customHeight="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36">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78</v>
      </c>
      <c r="F75" s="153"/>
      <c r="G75" s="8"/>
      <c r="H75" s="13"/>
      <c r="I75" s="43"/>
      <c r="J75" s="42"/>
      <c r="K75" s="140" t="str">
        <f>IF($E75="NC",Criteres!H75,"")</f>
        <v/>
      </c>
      <c r="L75" s="140" t="str">
        <f>IF($E75="NC",Criteres!G75,"")</f>
        <v/>
      </c>
      <c r="M75" s="140" t="str">
        <f>IF($E75="NC",Criteres!J75,"")</f>
        <v/>
      </c>
      <c r="N75" s="140" t="str">
        <f>IF($E75="NC",Criteres!I75,"")</f>
        <v/>
      </c>
      <c r="O75" s="140" t="str">
        <f>IF($E75="NC",Criteres!F75,"")</f>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80</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78</v>
      </c>
      <c r="F79" s="153"/>
      <c r="G79" s="8"/>
      <c r="H79" s="13"/>
      <c r="I79" s="43"/>
      <c r="J79" s="42" t="s">
        <v>527</v>
      </c>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80</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80</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100.25" hidden="1" customHeight="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100.25" hidden="1" customHeight="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100.25" hidden="1" customHeight="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100.25" hidden="1" customHeight="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100.25" hidden="1" customHeight="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80</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80</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80</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80</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80</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80</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80</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100.25" hidden="1" customHeight="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100.25" hidden="1" customHeight="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100.25" hidden="1" customHeight="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80</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78</v>
      </c>
      <c r="F113" s="153" t="s">
        <v>522</v>
      </c>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80</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100.25" hidden="1" customHeight="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100.25" hidden="1" customHeight="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100.25" hidden="1" customHeight="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80</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80</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100.25" hidden="1" customHeight="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100.25" hidden="1" customHeight="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100.25" hidden="1" customHeight="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100.25" hidden="1" customHeight="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100.25" hidden="1" customHeight="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100.25" hidden="1" customHeight="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100.25" hidden="1" customHeight="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100" hidden="1" customHeight="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100" hidden="1" customHeight="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100" hidden="1" customHeight="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00" hidden="1" customHeight="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100" hidden="1" customHeight="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0F000000}">
    <filterColumn colId="2">
      <filters>
        <filter val="A"/>
        <filter val="AA"/>
      </filters>
    </filterColumn>
  </autoFilter>
  <mergeCells count="2">
    <mergeCell ref="A1:C1"/>
    <mergeCell ref="A2:C2"/>
  </mergeCells>
  <conditionalFormatting sqref="E4:F145">
    <cfRule type="cellIs" dxfId="107" priority="10" operator="equal">
      <formula>"nt"</formula>
    </cfRule>
    <cfRule type="cellIs" dxfId="106" priority="7" operator="equal">
      <formula>"c"</formula>
    </cfRule>
    <cfRule type="cellIs" dxfId="105" priority="8" operator="equal">
      <formula>"nc"</formula>
    </cfRule>
    <cfRule type="cellIs" dxfId="104" priority="9" operator="equal">
      <formula>"na"</formula>
    </cfRule>
  </conditionalFormatting>
  <conditionalFormatting sqref="F4:F1000">
    <cfRule type="notContainsBlanks" dxfId="103" priority="55">
      <formula>LEN(TRIM(F4))&gt;0</formula>
    </cfRule>
  </conditionalFormatting>
  <conditionalFormatting sqref="G4:G136">
    <cfRule type="cellIs" dxfId="102" priority="104" operator="equal">
      <formula>"D"</formula>
    </cfRule>
  </conditionalFormatting>
  <conditionalFormatting sqref="K4:K145">
    <cfRule type="cellIs" dxfId="101" priority="4" operator="equal">
      <formula>3</formula>
    </cfRule>
    <cfRule type="cellIs" dxfId="100" priority="5" operator="equal">
      <formula>2</formula>
    </cfRule>
    <cfRule type="cellIs" dxfId="99" priority="6" operator="equal">
      <formula>1</formula>
    </cfRule>
  </conditionalFormatting>
  <conditionalFormatting sqref="M4:M145">
    <cfRule type="cellIs" dxfId="98" priority="1" operator="equal">
      <formula>"S"</formula>
    </cfRule>
    <cfRule type="cellIs" dxfId="97" priority="3" operator="equal">
      <formula>"C"</formula>
    </cfRule>
    <cfRule type="cellIs" dxfId="96" priority="2" operator="equal">
      <formula>"M"</formula>
    </cfRule>
  </conditionalFormatting>
  <pageMargins left="0.39374999999999999" right="0.39374999999999999" top="0.63124999999999998" bottom="0.39374999999999999" header="0.39374999999999999" footer="0.51180555555555496"/>
  <pageSetup paperSize="9" scale="74" orientation="portrait" horizontalDpi="300" verticalDpi="300" r:id="rId1"/>
  <headerFooter>
    <oddHeader>&amp;LRGAA 3.0 - Relevé pour le site : wwww.site.fr&amp;R&amp;P/&amp;N - &amp;A</oddHeader>
  </headerFooter>
  <rowBreaks count="4" manualBreakCount="4">
    <brk id="19" max="16383" man="1"/>
    <brk id="41" max="16383" man="1"/>
    <brk id="75" max="16383" man="1"/>
    <brk id="10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8" filterMode="1"/>
  <dimension ref="A1:AMK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025">
      <c r="A1" s="285" t="s">
        <v>509</v>
      </c>
      <c r="B1" s="285"/>
      <c r="C1" s="285"/>
      <c r="D1" s="116" t="str" cm="1">
        <f t="array" aca="1" ref="D1" ca="1">IF(VLOOKUP(RIGHT(CELL("nomfichier",A1),LEN(CELL("nomfichier",A1))-FIND("]",CELL("nomfichier",A1))),Echantillon!$A$12:$E$31,2)&gt;"",VLOOKUP(RIGHT(CELL("nomfichier",A1),LEN(CELL("nomfichier",A1))-FIND("]",CELL("nomfichier",A1))),Echantillon!$A$12:$E$31,2),"-")</f>
        <v>Nos agences</v>
      </c>
      <c r="E1" s="84"/>
      <c r="F1" s="157"/>
      <c r="G1" s="84"/>
      <c r="H1" s="84"/>
      <c r="I1" s="84"/>
      <c r="J1" s="59"/>
      <c r="K1" s="150"/>
      <c r="L1" s="150" t="s">
        <v>510</v>
      </c>
      <c r="M1" s="144"/>
      <c r="N1" s="144"/>
      <c r="O1" s="144"/>
    </row>
    <row r="2" spans="1:1025">
      <c r="A2" s="286" t="s">
        <v>511</v>
      </c>
      <c r="B2" s="286"/>
      <c r="C2" s="286"/>
      <c r="D2" s="116" t="str" cm="1">
        <f t="array" aca="1" ref="D2" ca="1">IF(VLOOKUP(RIGHT(CELL("nomfichier",A2),LEN(CELL("nomfichier",A2))-FIND("]",CELL("nomfichier",A2))),Echantillon!$A$12:$E$31,3)&gt;"",VLOOKUP(RIGHT(CELL("nomfichier",A2),LEN(CELL("nomfichier",A2))-FIND("]",CELL("nomfichier",A2))),Echantillon!$A$12:$E$31,3),"-")</f>
        <v>https://www.hardis-group.com/we-are-hardis-group/nos-agences/</v>
      </c>
      <c r="E2" s="85"/>
      <c r="F2" s="158"/>
      <c r="G2" s="85"/>
      <c r="H2" s="85"/>
      <c r="I2" s="85"/>
      <c r="J2" s="41"/>
      <c r="K2" s="144"/>
      <c r="L2" s="144"/>
      <c r="M2" s="144"/>
      <c r="N2" s="144"/>
      <c r="O2" s="144"/>
    </row>
    <row r="3" spans="1:102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c r="AMF3" s="58"/>
      <c r="AMG3" s="58"/>
      <c r="AMH3" s="58"/>
      <c r="AMI3" s="58"/>
      <c r="AMJ3" s="58"/>
      <c r="AMK3" s="58"/>
    </row>
    <row r="4" spans="1:1025" s="2" customFormat="1" ht="24">
      <c r="A4" s="64" t="str">
        <f>Criteres!B4</f>
        <v>Images</v>
      </c>
      <c r="B4" s="65" t="str">
        <f>Criteres!C4</f>
        <v>1.1</v>
      </c>
      <c r="C4" s="65" t="str">
        <f>Criteres!D4</f>
        <v>A</v>
      </c>
      <c r="D4" s="66" t="str">
        <f>Criteres!E4</f>
        <v>Chaque image porteuse d'information a-t-elle une alternative textuelle ?</v>
      </c>
      <c r="E4" s="9" t="s">
        <v>80</v>
      </c>
      <c r="F4" s="153"/>
      <c r="G4" s="8"/>
      <c r="H4" s="79"/>
      <c r="I4" s="43"/>
      <c r="J4" s="44"/>
      <c r="K4" s="140" t="str">
        <f>IF($E4="NC",Criteres!H4,"")</f>
        <v/>
      </c>
      <c r="L4" s="140" t="str">
        <f>IF($E4="NC",Criteres!G4,"")</f>
        <v/>
      </c>
      <c r="M4" s="140" t="str">
        <f>IF($E4="NC",Criteres!J4,"")</f>
        <v/>
      </c>
      <c r="N4" s="140" t="str">
        <f>IF($E4="NC",Criteres!I4,"")</f>
        <v/>
      </c>
      <c r="O4" s="140" t="str">
        <f>IF($E4="NC",Criteres!F4,"")</f>
        <v/>
      </c>
      <c r="AMF4"/>
      <c r="AMG4"/>
      <c r="AMH4"/>
      <c r="AMI4"/>
      <c r="AMJ4"/>
      <c r="AMK4"/>
    </row>
    <row r="5" spans="1:1025" s="2" customFormat="1" ht="36">
      <c r="A5" s="64" t="str">
        <f>Criteres!B5</f>
        <v>Images</v>
      </c>
      <c r="B5" s="65" t="str">
        <f>Criteres!C5</f>
        <v>1.2</v>
      </c>
      <c r="C5" s="65" t="str">
        <f>Criteres!D5</f>
        <v>A</v>
      </c>
      <c r="D5" s="66" t="str">
        <f>Criteres!E5</f>
        <v>Chaque image de décoration est-elle correctement ignorée par les technologies d'assistance ?</v>
      </c>
      <c r="E5" s="9" t="s">
        <v>78</v>
      </c>
      <c r="F5" s="153"/>
      <c r="G5" s="8"/>
      <c r="H5" s="13"/>
      <c r="I5" s="43"/>
      <c r="J5" s="42"/>
      <c r="K5" s="140" t="str">
        <f>IF($E5="NC",Criteres!H5,"")</f>
        <v/>
      </c>
      <c r="L5" s="140" t="str">
        <f>IF($E5="NC",Criteres!G5,"")</f>
        <v/>
      </c>
      <c r="M5" s="140" t="str">
        <f>IF($E5="NC",Criteres!J5,"")</f>
        <v/>
      </c>
      <c r="N5" s="140" t="str">
        <f>IF($E5="NC",Criteres!I5,"")</f>
        <v/>
      </c>
      <c r="O5" s="140" t="str">
        <f>IF($E5="NC",Criteres!F5,"")</f>
        <v/>
      </c>
      <c r="AMF5"/>
      <c r="AMG5"/>
      <c r="AMH5"/>
      <c r="AMI5"/>
      <c r="AMJ5"/>
      <c r="AMK5"/>
    </row>
    <row r="6" spans="1:102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3"/>
      <c r="G6" s="8"/>
      <c r="H6" s="13"/>
      <c r="I6" s="43"/>
      <c r="J6" s="42"/>
      <c r="K6" s="140" t="str">
        <f>IF($E6="NC",Criteres!H6,"")</f>
        <v/>
      </c>
      <c r="L6" s="140" t="str">
        <f>IF($E6="NC",Criteres!G6,"")</f>
        <v/>
      </c>
      <c r="M6" s="140" t="str">
        <f>IF($E6="NC",Criteres!J6,"")</f>
        <v/>
      </c>
      <c r="N6" s="140" t="str">
        <f>IF($E6="NC",Criteres!I6,"")</f>
        <v/>
      </c>
      <c r="O6" s="140" t="str">
        <f>IF($E6="NC",Criteres!F6,"")</f>
        <v/>
      </c>
      <c r="AMF6"/>
      <c r="AMG6"/>
      <c r="AMH6"/>
      <c r="AMI6"/>
      <c r="AMJ6"/>
      <c r="AMK6"/>
    </row>
    <row r="7" spans="1:102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3"/>
      <c r="G7" s="8"/>
      <c r="H7" s="13"/>
      <c r="I7" s="43"/>
      <c r="J7" s="42"/>
      <c r="K7" s="140" t="str">
        <f>IF($E7="NC",Criteres!H7,"")</f>
        <v/>
      </c>
      <c r="L7" s="140" t="str">
        <f>IF($E7="NC",Criteres!G7,"")</f>
        <v/>
      </c>
      <c r="M7" s="140" t="str">
        <f>IF($E7="NC",Criteres!J7,"")</f>
        <v/>
      </c>
      <c r="N7" s="140" t="str">
        <f>IF($E7="NC",Criteres!I7,"")</f>
        <v/>
      </c>
      <c r="O7" s="140" t="str">
        <f>IF($E7="NC",Criteres!F7,"")</f>
        <v/>
      </c>
    </row>
    <row r="8" spans="1:102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3"/>
      <c r="G8" s="8"/>
      <c r="H8" s="13"/>
      <c r="I8" s="43"/>
      <c r="J8" s="42"/>
      <c r="K8" s="140" t="str">
        <f>IF($E8="NC",Criteres!H8,"")</f>
        <v/>
      </c>
      <c r="L8" s="140" t="str">
        <f>IF($E8="NC",Criteres!G8,"")</f>
        <v/>
      </c>
      <c r="M8" s="140" t="str">
        <f>IF($E8="NC",Criteres!J8,"")</f>
        <v/>
      </c>
      <c r="N8" s="140" t="str">
        <f>IF($E8="NC",Criteres!I8,"")</f>
        <v/>
      </c>
      <c r="O8" s="140" t="str">
        <f>IF($E8="NC",Criteres!F8,"")</f>
        <v/>
      </c>
    </row>
    <row r="9" spans="1:1025" ht="24">
      <c r="A9" s="64" t="str">
        <f>Criteres!B9</f>
        <v>Images</v>
      </c>
      <c r="B9" s="65" t="str">
        <f>Criteres!C9</f>
        <v>1.6</v>
      </c>
      <c r="C9" s="65" t="str">
        <f>Criteres!D9</f>
        <v>A</v>
      </c>
      <c r="D9" s="66" t="str">
        <f>Criteres!E9</f>
        <v>Chaque image porteuse d'information a-t-elle, si nécessaire, une description détaillée ?</v>
      </c>
      <c r="E9" s="9" t="s">
        <v>80</v>
      </c>
      <c r="F9" s="153"/>
      <c r="G9" s="8"/>
      <c r="H9" s="13"/>
      <c r="I9" s="43"/>
      <c r="J9" s="42"/>
      <c r="K9" s="140" t="str">
        <f>IF($E9="NC",Criteres!H9,"")</f>
        <v/>
      </c>
      <c r="L9" s="140" t="str">
        <f>IF($E9="NC",Criteres!G9,"")</f>
        <v/>
      </c>
      <c r="M9" s="140" t="str">
        <f>IF($E9="NC",Criteres!J9,"")</f>
        <v/>
      </c>
      <c r="N9" s="140" t="str">
        <f>IF($E9="NC",Criteres!I9,"")</f>
        <v/>
      </c>
      <c r="O9" s="140" t="str">
        <f>IF($E9="NC",Criteres!F9,"")</f>
        <v/>
      </c>
    </row>
    <row r="10" spans="1:102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02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025" ht="24">
      <c r="A12" s="64" t="str">
        <f>Criteres!B12</f>
        <v>Images</v>
      </c>
      <c r="B12" s="65" t="str">
        <f>Criteres!C12</f>
        <v>1.9</v>
      </c>
      <c r="C12" s="65" t="str">
        <f>Criteres!D12</f>
        <v>A</v>
      </c>
      <c r="D12" s="66" t="str">
        <f>Criteres!E12</f>
        <v>Chaque légende d'image est-elle, si nécessaire, correctement reliée à l'image correspondante ?</v>
      </c>
      <c r="E12" s="9" t="s">
        <v>80</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025" ht="100.25" hidden="1" customHeight="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025" ht="16">
      <c r="A14" s="64" t="str">
        <f>Criteres!B14</f>
        <v>Cadres</v>
      </c>
      <c r="B14" s="65" t="str">
        <f>Criteres!C14</f>
        <v>2.1</v>
      </c>
      <c r="C14" s="65" t="str">
        <f>Criteres!D14</f>
        <v>A</v>
      </c>
      <c r="D14" s="66" t="str">
        <f>Criteres!E14</f>
        <v>Chaque cadre a-t-il un titre de cadre ?</v>
      </c>
      <c r="E14" s="9" t="s">
        <v>78</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025" ht="24">
      <c r="A15" s="64" t="str">
        <f>Criteres!B15</f>
        <v>Cadres</v>
      </c>
      <c r="B15" s="65" t="str">
        <f>Criteres!C15</f>
        <v>2.2</v>
      </c>
      <c r="C15" s="65" t="str">
        <f>Criteres!D15</f>
        <v>A</v>
      </c>
      <c r="D15" s="66" t="str">
        <f>Criteres!E15</f>
        <v>Pour chaque cadre ayant un titre de cadre, ce titre de cadre est-il pertinent ?</v>
      </c>
      <c r="E15" s="9" t="s">
        <v>78</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02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80</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78</v>
      </c>
      <c r="F18" s="153" t="s">
        <v>522</v>
      </c>
      <c r="G18" s="8"/>
      <c r="H18" s="13"/>
      <c r="I18" s="43"/>
      <c r="J18" s="42"/>
      <c r="K18" s="140" t="str">
        <f>IF($E18="NC",Criteres!H18,"")</f>
        <v/>
      </c>
      <c r="L18" s="140" t="str">
        <f>IF($E18="NC",Criteres!G18,"")</f>
        <v/>
      </c>
      <c r="M18" s="140" t="str">
        <f>IF($E18="NC",Criteres!J18,"")</f>
        <v/>
      </c>
      <c r="N18" s="140" t="str">
        <f>IF($E18="NC",Criteres!I18,"")</f>
        <v/>
      </c>
      <c r="O18" s="140" t="str">
        <f>IF($E18="NC",Criteres!F18,"")</f>
        <v/>
      </c>
    </row>
    <row r="19" spans="1:15" ht="100.25" hidden="1" customHeight="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80</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80</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80</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80</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80</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80</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78</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80</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3"/>
      <c r="G31" s="8"/>
      <c r="H31" s="80"/>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80</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100.25" hidden="1" customHeight="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100.25" hidden="1" customHeight="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100.25" hidden="1" customHeight="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100.25" hidden="1" customHeight="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100.25" hidden="1" customHeight="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100.25" hidden="1" customHeight="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100.25" hidden="1" customHeight="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78</v>
      </c>
      <c r="F48" s="153" t="s">
        <v>522</v>
      </c>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100.25" hidden="1" customHeight="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80</v>
      </c>
      <c r="F51" s="153" t="s">
        <v>522</v>
      </c>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80</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80</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80</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100.25" hidden="1" customHeight="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36">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80</v>
      </c>
      <c r="F63" s="153" t="s">
        <v>522</v>
      </c>
      <c r="G63" s="8"/>
      <c r="H63" s="13"/>
      <c r="I63" s="43"/>
      <c r="J63" s="42"/>
      <c r="K63" s="140" t="str">
        <f>IF($E63="NC",Criteres!H63,"")</f>
        <v/>
      </c>
      <c r="L63" s="140" t="str">
        <f>IF($E63="NC",Criteres!G63,"")</f>
        <v/>
      </c>
      <c r="M63" s="140" t="str">
        <f>IF($E63="NC",Criteres!J63,"")</f>
        <v/>
      </c>
      <c r="N63" s="140" t="str">
        <f>IF($E63="NC",Criteres!I63,"")</f>
        <v/>
      </c>
      <c r="O63" s="140" t="str">
        <f>IF($E63="NC",Criteres!F63,"")</f>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80</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3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78</v>
      </c>
      <c r="F65" s="153"/>
      <c r="G65" s="8"/>
      <c r="H65" s="13"/>
      <c r="I65" s="43"/>
      <c r="J65" s="42"/>
      <c r="K65" s="140" t="str">
        <f>IF($E65="NC",Criteres!H65,"")</f>
        <v/>
      </c>
      <c r="L65" s="140" t="str">
        <f>IF($E65="NC",Criteres!G65,"")</f>
        <v/>
      </c>
      <c r="M65" s="140" t="str">
        <f>IF($E65="NC",Criteres!J65,"")</f>
        <v/>
      </c>
      <c r="N65" s="140" t="str">
        <f>IF($E65="NC",Criteres!I65,"")</f>
        <v/>
      </c>
      <c r="O65" s="140" t="str">
        <f>IF($E65="NC",Criteres!F65,"")</f>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24">
      <c r="A67" s="64" t="str">
        <f>Criteres!B67</f>
        <v>Structuration</v>
      </c>
      <c r="B67" s="65" t="str">
        <f>Criteres!C67</f>
        <v>9.1</v>
      </c>
      <c r="C67" s="65" t="str">
        <f>Criteres!D67</f>
        <v>A</v>
      </c>
      <c r="D67" s="66" t="str">
        <f>Criteres!E67</f>
        <v>Dans chaque page web, l'information est-elle structurée par l'utilisation appropriée de titres ?</v>
      </c>
      <c r="E67" s="9" t="s">
        <v>78</v>
      </c>
      <c r="F67" s="153" t="s">
        <v>522</v>
      </c>
      <c r="G67" s="8"/>
      <c r="H67" s="13"/>
      <c r="I67" s="43"/>
      <c r="J67" s="42" t="s">
        <v>527</v>
      </c>
      <c r="K67" s="140" t="str">
        <f>IF($E67="NC",Criteres!H67,"")</f>
        <v/>
      </c>
      <c r="L67" s="140" t="str">
        <f>IF($E67="NC",Criteres!G67,"")</f>
        <v/>
      </c>
      <c r="M67" s="140" t="str">
        <f>IF($E67="NC",Criteres!J67,"")</f>
        <v/>
      </c>
      <c r="N67" s="140" t="str">
        <f>IF($E67="NC",Criteres!I67,"")</f>
        <v/>
      </c>
      <c r="O67" s="140" t="str">
        <f>IF($E67="NC",Criteres!F67,"")</f>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96">
      <c r="A69" s="64" t="str">
        <f>Criteres!B69</f>
        <v>Structuration</v>
      </c>
      <c r="B69" s="65" t="str">
        <f>Criteres!C69</f>
        <v>9.3</v>
      </c>
      <c r="C69" s="65" t="str">
        <f>Criteres!D69</f>
        <v>A</v>
      </c>
      <c r="D69" s="66" t="str">
        <f>Criteres!E69</f>
        <v>Dans chaque page web, chaque liste est-elle correctement structurée ?</v>
      </c>
      <c r="E69" s="9" t="s">
        <v>79</v>
      </c>
      <c r="F69" s="153"/>
      <c r="G69" s="8"/>
      <c r="H69" s="138" t="s">
        <v>566</v>
      </c>
      <c r="I69" s="43"/>
      <c r="J69" s="42"/>
      <c r="K69" s="140">
        <f>IF($E69="NC",Criteres!H69,"")</f>
        <v>2</v>
      </c>
      <c r="L69" s="140" t="str">
        <f>IF($E69="NC",Criteres!G69,"")</f>
        <v>Modéré à fort</v>
      </c>
      <c r="M69" s="140" t="str">
        <f>IF($E69="NC",Criteres!J69,"")</f>
        <v>M</v>
      </c>
      <c r="N69" s="140" t="str">
        <f>IF($E69="NC",Criteres!I69,"")</f>
        <v>Moyenne</v>
      </c>
      <c r="O69" s="140" t="str">
        <f>IF($E69="NC",Criteres!F69,"")</f>
        <v xml:space="preserve">Personnes aveugles.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100.25" hidden="1" customHeight="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100.25" hidden="1" customHeight="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36">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78</v>
      </c>
      <c r="F75" s="153"/>
      <c r="G75" s="8"/>
      <c r="H75" s="13"/>
      <c r="I75" s="43"/>
      <c r="J75" s="42"/>
      <c r="K75" s="140" t="str">
        <f>IF($E75="NC",Criteres!H75,"")</f>
        <v/>
      </c>
      <c r="L75" s="140" t="str">
        <f>IF($E75="NC",Criteres!G75,"")</f>
        <v/>
      </c>
      <c r="M75" s="140" t="str">
        <f>IF($E75="NC",Criteres!J75,"")</f>
        <v/>
      </c>
      <c r="N75" s="140" t="str">
        <f>IF($E75="NC",Criteres!I75,"")</f>
        <v/>
      </c>
      <c r="O75" s="140" t="str">
        <f>IF($E75="NC",Criteres!F75,"")</f>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80</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78</v>
      </c>
      <c r="F79" s="153"/>
      <c r="G79" s="8"/>
      <c r="H79" s="13"/>
      <c r="I79" s="43"/>
      <c r="J79" s="42" t="s">
        <v>527</v>
      </c>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80</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80</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100.25" hidden="1" customHeight="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100.25" hidden="1" customHeight="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100.25" hidden="1" customHeight="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100.25" hidden="1" customHeight="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100.25" hidden="1" customHeight="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80</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80</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80</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80</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80</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80</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80</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100.25" hidden="1" customHeight="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100.25" hidden="1" customHeight="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100.25" hidden="1" customHeight="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80</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78</v>
      </c>
      <c r="F113" s="153" t="s">
        <v>522</v>
      </c>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80</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100.25" hidden="1" customHeight="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100.25" hidden="1" customHeight="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100.25" hidden="1" customHeight="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80</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80</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100.25" hidden="1" customHeight="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100.25" hidden="1" customHeight="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100.25" hidden="1" customHeight="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100.25" hidden="1" customHeight="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100.25" hidden="1" customHeight="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100.25" hidden="1" customHeight="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100.25" hidden="1" customHeight="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100" hidden="1" customHeight="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100" hidden="1" customHeight="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100" hidden="1" customHeight="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00" hidden="1" customHeight="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100" hidden="1" customHeight="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10000000}">
    <filterColumn colId="2">
      <filters>
        <filter val="A"/>
        <filter val="AA"/>
      </filters>
    </filterColumn>
  </autoFilter>
  <mergeCells count="2">
    <mergeCell ref="A1:C1"/>
    <mergeCell ref="A2:C2"/>
  </mergeCells>
  <conditionalFormatting sqref="E4:F145">
    <cfRule type="cellIs" dxfId="95" priority="10" operator="equal">
      <formula>"nt"</formula>
    </cfRule>
    <cfRule type="cellIs" dxfId="94" priority="7" operator="equal">
      <formula>"c"</formula>
    </cfRule>
    <cfRule type="cellIs" dxfId="93" priority="8" operator="equal">
      <formula>"nc"</formula>
    </cfRule>
    <cfRule type="cellIs" dxfId="92" priority="9" operator="equal">
      <formula>"na"</formula>
    </cfRule>
  </conditionalFormatting>
  <conditionalFormatting sqref="F4:F1000">
    <cfRule type="notContainsBlanks" dxfId="91" priority="55">
      <formula>LEN(TRIM(F4))&gt;0</formula>
    </cfRule>
  </conditionalFormatting>
  <conditionalFormatting sqref="G4:G136">
    <cfRule type="cellIs" dxfId="90" priority="104" operator="equal">
      <formula>"D"</formula>
    </cfRule>
  </conditionalFormatting>
  <conditionalFormatting sqref="K4:K145">
    <cfRule type="cellIs" dxfId="89" priority="4" operator="equal">
      <formula>3</formula>
    </cfRule>
    <cfRule type="cellIs" dxfId="88" priority="5" operator="equal">
      <formula>2</formula>
    </cfRule>
    <cfRule type="cellIs" dxfId="87" priority="6" operator="equal">
      <formula>1</formula>
    </cfRule>
  </conditionalFormatting>
  <conditionalFormatting sqref="M4:M145">
    <cfRule type="cellIs" dxfId="86" priority="1" operator="equal">
      <formula>"S"</formula>
    </cfRule>
    <cfRule type="cellIs" dxfId="85" priority="3" operator="equal">
      <formula>"C"</formula>
    </cfRule>
    <cfRule type="cellIs" dxfId="84" priority="2" operator="equal">
      <formula>"M"</formula>
    </cfRule>
  </conditionalFormatting>
  <pageMargins left="0.39374999999999999" right="0.39374999999999999" top="0.63124999999999998" bottom="0.39374999999999999" header="0.39374999999999999" footer="0.51180555555555496"/>
  <pageSetup paperSize="9" scale="74" orientation="portrait" horizontalDpi="300" verticalDpi="300" r:id="rId1"/>
  <headerFooter>
    <oddHeader>&amp;LRGAA 3.0 - Relevé pour le site : wwww.site.fr&amp;R&amp;P/&amp;N - &amp;A</oddHeader>
  </headerFooter>
  <rowBreaks count="4" manualBreakCount="4">
    <brk id="19" max="16383" man="1"/>
    <brk id="41" max="16383" man="1"/>
    <brk id="75" max="16383" man="1"/>
    <brk id="10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9" filterMode="1"/>
  <dimension ref="A1:AMK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025">
      <c r="A1" s="285" t="s">
        <v>509</v>
      </c>
      <c r="B1" s="285"/>
      <c r="C1" s="285"/>
      <c r="D1" s="116" t="str" cm="1">
        <f t="array" aca="1" ref="D1" ca="1">IF(VLOOKUP(RIGHT(CELL("nomfichier",A1),LEN(CELL("nomfichier",A1))-FIND("]",CELL("nomfichier",A1))),Echantillon!$A$12:$E$31,2)&gt;"",VLOOKUP(RIGHT(CELL("nomfichier",A1),LEN(CELL("nomfichier",A1))-FIND("]",CELL("nomfichier",A1))),Echantillon!$A$12:$E$31,2),"-")</f>
        <v>Ethique et compliance</v>
      </c>
      <c r="E1" s="84"/>
      <c r="F1" s="157"/>
      <c r="G1" s="84"/>
      <c r="H1" s="84"/>
      <c r="I1" s="84"/>
      <c r="J1" s="59"/>
      <c r="K1" s="150"/>
      <c r="L1" s="150" t="s">
        <v>510</v>
      </c>
      <c r="M1" s="144"/>
      <c r="N1" s="144"/>
      <c r="O1" s="144"/>
    </row>
    <row r="2" spans="1:1025">
      <c r="A2" s="286" t="s">
        <v>511</v>
      </c>
      <c r="B2" s="286"/>
      <c r="C2" s="286"/>
      <c r="D2" s="116" t="str" cm="1">
        <f t="array" aca="1" ref="D2" ca="1">IF(VLOOKUP(RIGHT(CELL("nomfichier",A2),LEN(CELL("nomfichier",A2))-FIND("]",CELL("nomfichier",A2))),Echantillon!$A$12:$E$31,3)&gt;"",VLOOKUP(RIGHT(CELL("nomfichier",A2),LEN(CELL("nomfichier",A2))-FIND("]",CELL("nomfichier",A2))),Echantillon!$A$12:$E$31,3),"-")</f>
        <v>https://www.hardis-group.com/ethique-et-compliance/</v>
      </c>
      <c r="E2" s="85"/>
      <c r="F2" s="158"/>
      <c r="G2" s="85"/>
      <c r="H2" s="85"/>
      <c r="I2" s="85"/>
      <c r="J2" s="41"/>
      <c r="K2" s="144"/>
      <c r="L2" s="144"/>
      <c r="M2" s="144"/>
      <c r="N2" s="144"/>
      <c r="O2" s="144"/>
    </row>
    <row r="3" spans="1:102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c r="AMF3" s="58"/>
      <c r="AMG3" s="58"/>
      <c r="AMH3" s="58"/>
      <c r="AMI3" s="58"/>
      <c r="AMJ3" s="58"/>
      <c r="AMK3" s="58"/>
    </row>
    <row r="4" spans="1:1025" s="2" customFormat="1" ht="24">
      <c r="A4" s="64" t="str">
        <f>Criteres!B4</f>
        <v>Images</v>
      </c>
      <c r="B4" s="65" t="str">
        <f>Criteres!C4</f>
        <v>1.1</v>
      </c>
      <c r="C4" s="65" t="str">
        <f>Criteres!D4</f>
        <v>A</v>
      </c>
      <c r="D4" s="66" t="str">
        <f>Criteres!E4</f>
        <v>Chaque image porteuse d'information a-t-elle une alternative textuelle ?</v>
      </c>
      <c r="E4" s="9" t="s">
        <v>80</v>
      </c>
      <c r="F4" s="153"/>
      <c r="G4" s="8"/>
      <c r="H4" s="79"/>
      <c r="I4" s="43"/>
      <c r="J4" s="44"/>
      <c r="K4" s="140" t="str">
        <f>IF($E4="NC",Criteres!H4,"")</f>
        <v/>
      </c>
      <c r="L4" s="140" t="str">
        <f>IF($E4="NC",Criteres!G4,"")</f>
        <v/>
      </c>
      <c r="M4" s="140" t="str">
        <f>IF($E4="NC",Criteres!J4,"")</f>
        <v/>
      </c>
      <c r="N4" s="140" t="str">
        <f>IF($E4="NC",Criteres!I4,"")</f>
        <v/>
      </c>
      <c r="O4" s="140" t="str">
        <f>IF($E4="NC",Criteres!F4,"")</f>
        <v/>
      </c>
      <c r="AMF4"/>
      <c r="AMG4"/>
      <c r="AMH4"/>
      <c r="AMI4"/>
      <c r="AMJ4"/>
      <c r="AMK4"/>
    </row>
    <row r="5" spans="1:1025" s="2" customFormat="1" ht="36">
      <c r="A5" s="64" t="str">
        <f>Criteres!B5</f>
        <v>Images</v>
      </c>
      <c r="B5" s="65" t="str">
        <f>Criteres!C5</f>
        <v>1.2</v>
      </c>
      <c r="C5" s="65" t="str">
        <f>Criteres!D5</f>
        <v>A</v>
      </c>
      <c r="D5" s="66" t="str">
        <f>Criteres!E5</f>
        <v>Chaque image de décoration est-elle correctement ignorée par les technologies d'assistance ?</v>
      </c>
      <c r="E5" s="9" t="s">
        <v>78</v>
      </c>
      <c r="F5" s="153"/>
      <c r="G5" s="8"/>
      <c r="H5" s="13"/>
      <c r="I5" s="43"/>
      <c r="J5" s="42"/>
      <c r="K5" s="140" t="str">
        <f>IF($E5="NC",Criteres!H5,"")</f>
        <v/>
      </c>
      <c r="L5" s="140" t="str">
        <f>IF($E5="NC",Criteres!G5,"")</f>
        <v/>
      </c>
      <c r="M5" s="140" t="str">
        <f>IF($E5="NC",Criteres!J5,"")</f>
        <v/>
      </c>
      <c r="N5" s="140" t="str">
        <f>IF($E5="NC",Criteres!I5,"")</f>
        <v/>
      </c>
      <c r="O5" s="140" t="str">
        <f>IF($E5="NC",Criteres!F5,"")</f>
        <v/>
      </c>
      <c r="AMF5"/>
      <c r="AMG5"/>
      <c r="AMH5"/>
      <c r="AMI5"/>
      <c r="AMJ5"/>
      <c r="AMK5"/>
    </row>
    <row r="6" spans="1:102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3"/>
      <c r="G6" s="8"/>
      <c r="H6" s="13"/>
      <c r="I6" s="43"/>
      <c r="J6" s="42"/>
      <c r="K6" s="140" t="str">
        <f>IF($E6="NC",Criteres!H6,"")</f>
        <v/>
      </c>
      <c r="L6" s="140" t="str">
        <f>IF($E6="NC",Criteres!G6,"")</f>
        <v/>
      </c>
      <c r="M6" s="140" t="str">
        <f>IF($E6="NC",Criteres!J6,"")</f>
        <v/>
      </c>
      <c r="N6" s="140" t="str">
        <f>IF($E6="NC",Criteres!I6,"")</f>
        <v/>
      </c>
      <c r="O6" s="140" t="str">
        <f>IF($E6="NC",Criteres!F6,"")</f>
        <v/>
      </c>
      <c r="AMF6"/>
      <c r="AMG6"/>
      <c r="AMH6"/>
      <c r="AMI6"/>
      <c r="AMJ6"/>
      <c r="AMK6"/>
    </row>
    <row r="7" spans="1:102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3"/>
      <c r="G7" s="8"/>
      <c r="H7" s="13"/>
      <c r="I7" s="43"/>
      <c r="J7" s="42"/>
      <c r="K7" s="140" t="str">
        <f>IF($E7="NC",Criteres!H7,"")</f>
        <v/>
      </c>
      <c r="L7" s="140" t="str">
        <f>IF($E7="NC",Criteres!G7,"")</f>
        <v/>
      </c>
      <c r="M7" s="140" t="str">
        <f>IF($E7="NC",Criteres!J7,"")</f>
        <v/>
      </c>
      <c r="N7" s="140" t="str">
        <f>IF($E7="NC",Criteres!I7,"")</f>
        <v/>
      </c>
      <c r="O7" s="140" t="str">
        <f>IF($E7="NC",Criteres!F7,"")</f>
        <v/>
      </c>
    </row>
    <row r="8" spans="1:102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3"/>
      <c r="G8" s="8"/>
      <c r="H8" s="13"/>
      <c r="I8" s="43"/>
      <c r="J8" s="42"/>
      <c r="K8" s="140" t="str">
        <f>IF($E8="NC",Criteres!H8,"")</f>
        <v/>
      </c>
      <c r="L8" s="140" t="str">
        <f>IF($E8="NC",Criteres!G8,"")</f>
        <v/>
      </c>
      <c r="M8" s="140" t="str">
        <f>IF($E8="NC",Criteres!J8,"")</f>
        <v/>
      </c>
      <c r="N8" s="140" t="str">
        <f>IF($E8="NC",Criteres!I8,"")</f>
        <v/>
      </c>
      <c r="O8" s="140" t="str">
        <f>IF($E8="NC",Criteres!F8,"")</f>
        <v/>
      </c>
    </row>
    <row r="9" spans="1:1025" ht="24">
      <c r="A9" s="64" t="str">
        <f>Criteres!B9</f>
        <v>Images</v>
      </c>
      <c r="B9" s="65" t="str">
        <f>Criteres!C9</f>
        <v>1.6</v>
      </c>
      <c r="C9" s="65" t="str">
        <f>Criteres!D9</f>
        <v>A</v>
      </c>
      <c r="D9" s="66" t="str">
        <f>Criteres!E9</f>
        <v>Chaque image porteuse d'information a-t-elle, si nécessaire, une description détaillée ?</v>
      </c>
      <c r="E9" s="9" t="s">
        <v>80</v>
      </c>
      <c r="F9" s="153"/>
      <c r="G9" s="8"/>
      <c r="H9" s="13"/>
      <c r="I9" s="43"/>
      <c r="J9" s="42"/>
      <c r="K9" s="140" t="str">
        <f>IF($E9="NC",Criteres!H9,"")</f>
        <v/>
      </c>
      <c r="L9" s="140" t="str">
        <f>IF($E9="NC",Criteres!G9,"")</f>
        <v/>
      </c>
      <c r="M9" s="140" t="str">
        <f>IF($E9="NC",Criteres!J9,"")</f>
        <v/>
      </c>
      <c r="N9" s="140" t="str">
        <f>IF($E9="NC",Criteres!I9,"")</f>
        <v/>
      </c>
      <c r="O9" s="140" t="str">
        <f>IF($E9="NC",Criteres!F9,"")</f>
        <v/>
      </c>
    </row>
    <row r="10" spans="1:102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02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025" ht="24">
      <c r="A12" s="64" t="str">
        <f>Criteres!B12</f>
        <v>Images</v>
      </c>
      <c r="B12" s="65" t="str">
        <f>Criteres!C12</f>
        <v>1.9</v>
      </c>
      <c r="C12" s="65" t="str">
        <f>Criteres!D12</f>
        <v>A</v>
      </c>
      <c r="D12" s="66" t="str">
        <f>Criteres!E12</f>
        <v>Chaque légende d'image est-elle, si nécessaire, correctement reliée à l'image correspondante ?</v>
      </c>
      <c r="E12" s="9" t="s">
        <v>80</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025" ht="100.25" hidden="1" customHeight="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025" ht="16">
      <c r="A14" s="64" t="str">
        <f>Criteres!B14</f>
        <v>Cadres</v>
      </c>
      <c r="B14" s="65" t="str">
        <f>Criteres!C14</f>
        <v>2.1</v>
      </c>
      <c r="C14" s="65" t="str">
        <f>Criteres!D14</f>
        <v>A</v>
      </c>
      <c r="D14" s="66" t="str">
        <f>Criteres!E14</f>
        <v>Chaque cadre a-t-il un titre de cadre ?</v>
      </c>
      <c r="E14" s="9" t="s">
        <v>80</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025" ht="24">
      <c r="A15" s="64" t="str">
        <f>Criteres!B15</f>
        <v>Cadres</v>
      </c>
      <c r="B15" s="65" t="str">
        <f>Criteres!C15</f>
        <v>2.2</v>
      </c>
      <c r="C15" s="65" t="str">
        <f>Criteres!D15</f>
        <v>A</v>
      </c>
      <c r="D15" s="66" t="str">
        <f>Criteres!E15</f>
        <v>Pour chaque cadre ayant un titre de cadre, ce titre de cadre est-il pertinent ?</v>
      </c>
      <c r="E15" s="9" t="s">
        <v>80</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02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80</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78</v>
      </c>
      <c r="F18" s="153" t="s">
        <v>522</v>
      </c>
      <c r="G18" s="8"/>
      <c r="H18" s="13"/>
      <c r="I18" s="43"/>
      <c r="J18" s="42"/>
      <c r="K18" s="140" t="str">
        <f>IF($E18="NC",Criteres!H18,"")</f>
        <v/>
      </c>
      <c r="L18" s="140" t="str">
        <f>IF($E18="NC",Criteres!G18,"")</f>
        <v/>
      </c>
      <c r="M18" s="140" t="str">
        <f>IF($E18="NC",Criteres!J18,"")</f>
        <v/>
      </c>
      <c r="N18" s="140" t="str">
        <f>IF($E18="NC",Criteres!I18,"")</f>
        <v/>
      </c>
      <c r="O18" s="140" t="str">
        <f>IF($E18="NC",Criteres!F18,"")</f>
        <v/>
      </c>
    </row>
    <row r="19" spans="1:15" ht="100.25" hidden="1" customHeight="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80</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80</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80</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80</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80</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80</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80</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80</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80</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100.25" hidden="1" customHeight="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100.25" hidden="1" customHeight="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100.25" hidden="1" customHeight="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100.25" hidden="1" customHeight="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100.25" hidden="1" customHeight="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100.25" hidden="1" customHeight="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100.25" hidden="1" customHeight="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78</v>
      </c>
      <c r="F48" s="153" t="s">
        <v>522</v>
      </c>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100.25" hidden="1" customHeight="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80</v>
      </c>
      <c r="F51" s="153" t="s">
        <v>522</v>
      </c>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80</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80</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80</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100.25" hidden="1" customHeight="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36">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80</v>
      </c>
      <c r="F63" s="153" t="s">
        <v>522</v>
      </c>
      <c r="G63" s="8"/>
      <c r="H63" s="13"/>
      <c r="I63" s="43"/>
      <c r="J63" s="42"/>
      <c r="K63" s="140" t="str">
        <f>IF($E63="NC",Criteres!H63,"")</f>
        <v/>
      </c>
      <c r="L63" s="140" t="str">
        <f>IF($E63="NC",Criteres!G63,"")</f>
        <v/>
      </c>
      <c r="M63" s="140" t="str">
        <f>IF($E63="NC",Criteres!J63,"")</f>
        <v/>
      </c>
      <c r="N63" s="140" t="str">
        <f>IF($E63="NC",Criteres!I63,"")</f>
        <v/>
      </c>
      <c r="O63" s="140" t="str">
        <f>IF($E63="NC",Criteres!F63,"")</f>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80</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3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78</v>
      </c>
      <c r="F65" s="153"/>
      <c r="G65" s="8"/>
      <c r="H65" s="13"/>
      <c r="I65" s="43"/>
      <c r="J65" s="42"/>
      <c r="K65" s="140" t="str">
        <f>IF($E65="NC",Criteres!H65,"")</f>
        <v/>
      </c>
      <c r="L65" s="140" t="str">
        <f>IF($E65="NC",Criteres!G65,"")</f>
        <v/>
      </c>
      <c r="M65" s="140" t="str">
        <f>IF($E65="NC",Criteres!J65,"")</f>
        <v/>
      </c>
      <c r="N65" s="140" t="str">
        <f>IF($E65="NC",Criteres!I65,"")</f>
        <v/>
      </c>
      <c r="O65" s="140" t="str">
        <f>IF($E65="NC",Criteres!F65,"")</f>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24">
      <c r="A67" s="64" t="str">
        <f>Criteres!B67</f>
        <v>Structuration</v>
      </c>
      <c r="B67" s="65" t="str">
        <f>Criteres!C67</f>
        <v>9.1</v>
      </c>
      <c r="C67" s="65" t="str">
        <f>Criteres!D67</f>
        <v>A</v>
      </c>
      <c r="D67" s="66" t="str">
        <f>Criteres!E67</f>
        <v>Dans chaque page web, l'information est-elle structurée par l'utilisation appropriée de titres ?</v>
      </c>
      <c r="E67" s="9" t="s">
        <v>78</v>
      </c>
      <c r="F67" s="153" t="s">
        <v>522</v>
      </c>
      <c r="G67" s="8"/>
      <c r="H67" s="13"/>
      <c r="I67" s="43"/>
      <c r="J67" s="42"/>
      <c r="K67" s="140" t="str">
        <f>IF($E67="NC",Criteres!H67,"")</f>
        <v/>
      </c>
      <c r="L67" s="140" t="str">
        <f>IF($E67="NC",Criteres!G67,"")</f>
        <v/>
      </c>
      <c r="M67" s="140" t="str">
        <f>IF($E67="NC",Criteres!J67,"")</f>
        <v/>
      </c>
      <c r="N67" s="140" t="str">
        <f>IF($E67="NC",Criteres!I67,"")</f>
        <v/>
      </c>
      <c r="O67" s="140" t="str">
        <f>IF($E67="NC",Criteres!F67,"")</f>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24">
      <c r="A69" s="64" t="str">
        <f>Criteres!B69</f>
        <v>Structuration</v>
      </c>
      <c r="B69" s="65" t="str">
        <f>Criteres!C69</f>
        <v>9.3</v>
      </c>
      <c r="C69" s="65" t="str">
        <f>Criteres!D69</f>
        <v>A</v>
      </c>
      <c r="D69" s="66" t="str">
        <f>Criteres!E69</f>
        <v>Dans chaque page web, chaque liste est-elle correctement structurée ?</v>
      </c>
      <c r="E69" s="9" t="s">
        <v>78</v>
      </c>
      <c r="F69" s="153"/>
      <c r="G69" s="8"/>
      <c r="H69" s="13"/>
      <c r="I69" s="43"/>
      <c r="J69" s="42"/>
      <c r="K69" s="140" t="str">
        <f>IF($E69="NC",Criteres!H69,"")</f>
        <v/>
      </c>
      <c r="L69" s="140" t="str">
        <f>IF($E69="NC",Criteres!G69,"")</f>
        <v/>
      </c>
      <c r="M69" s="140" t="str">
        <f>IF($E69="NC",Criteres!J69,"")</f>
        <v/>
      </c>
      <c r="N69" s="140" t="str">
        <f>IF($E69="NC",Criteres!I69,"")</f>
        <v/>
      </c>
      <c r="O69" s="140" t="str">
        <f>IF($E69="NC",Criteres!F69,"")</f>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100.25" hidden="1" customHeight="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100.25" hidden="1" customHeight="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36">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78</v>
      </c>
      <c r="F75" s="153"/>
      <c r="G75" s="8"/>
      <c r="H75" s="13"/>
      <c r="I75" s="43"/>
      <c r="J75" s="42"/>
      <c r="K75" s="140" t="str">
        <f>IF($E75="NC",Criteres!H75,"")</f>
        <v/>
      </c>
      <c r="L75" s="140" t="str">
        <f>IF($E75="NC",Criteres!G75,"")</f>
        <v/>
      </c>
      <c r="M75" s="140" t="str">
        <f>IF($E75="NC",Criteres!J75,"")</f>
        <v/>
      </c>
      <c r="N75" s="140" t="str">
        <f>IF($E75="NC",Criteres!I75,"")</f>
        <v/>
      </c>
      <c r="O75" s="140" t="str">
        <f>IF($E75="NC",Criteres!F75,"")</f>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80</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78</v>
      </c>
      <c r="F79" s="153"/>
      <c r="G79" s="8"/>
      <c r="H79" s="13"/>
      <c r="I79" s="43"/>
      <c r="J79" s="42" t="s">
        <v>527</v>
      </c>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80</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80</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100.25" hidden="1" customHeight="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100.25" hidden="1" customHeight="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100.25" hidden="1" customHeight="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100.25" hidden="1" customHeight="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100.25" hidden="1" customHeight="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80</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80</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80</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80</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80</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80</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80</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100.25" hidden="1" customHeight="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100.25" hidden="1" customHeight="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100.25" hidden="1" customHeight="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80</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78</v>
      </c>
      <c r="F113" s="153" t="s">
        <v>522</v>
      </c>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80</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100.25" hidden="1" customHeight="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100.25" hidden="1" customHeight="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100.25" hidden="1" customHeight="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16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79</v>
      </c>
      <c r="F124" s="153"/>
      <c r="G124" s="8"/>
      <c r="H124" s="138" t="s">
        <v>567</v>
      </c>
      <c r="I124" s="43"/>
      <c r="J124" s="42"/>
      <c r="K124" s="140">
        <f>IF($E124="NC",Criteres!H124,"")</f>
        <v>1</v>
      </c>
      <c r="L124" s="140" t="str">
        <f>IF($E124="NC",Criteres!G124,"")</f>
        <v>Majeur</v>
      </c>
      <c r="M124" s="140" t="str">
        <f>IF($E124="NC",Criteres!J124,"")</f>
        <v>C</v>
      </c>
      <c r="N124" s="140" t="str">
        <f>IF($E124="NC",Criteres!I124,"")</f>
        <v>Complexe</v>
      </c>
      <c r="O124" s="140" t="str">
        <f>IF($E124="NC",Criteres!F124,"")</f>
        <v xml:space="preserve">Personnes aveugles, personnes déficientes visuelles, personnes handicapées cognitives (dyslexique).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80</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100.25" hidden="1" customHeight="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100.25" hidden="1" customHeight="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100.25" hidden="1" customHeight="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100.25" hidden="1" customHeight="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100.25" hidden="1" customHeight="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100.25" hidden="1" customHeight="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100.25" hidden="1" customHeight="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100" hidden="1" customHeight="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100" hidden="1" customHeight="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100" hidden="1" customHeight="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00" hidden="1" customHeight="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100" hidden="1" customHeight="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11000000}">
    <filterColumn colId="2">
      <filters>
        <filter val="A"/>
        <filter val="AA"/>
      </filters>
    </filterColumn>
  </autoFilter>
  <mergeCells count="2">
    <mergeCell ref="A1:C1"/>
    <mergeCell ref="A2:C2"/>
  </mergeCells>
  <conditionalFormatting sqref="E4:F145">
    <cfRule type="cellIs" dxfId="83" priority="10" operator="equal">
      <formula>"nt"</formula>
    </cfRule>
    <cfRule type="cellIs" dxfId="82" priority="7" operator="equal">
      <formula>"c"</formula>
    </cfRule>
    <cfRule type="cellIs" dxfId="81" priority="8" operator="equal">
      <formula>"nc"</formula>
    </cfRule>
    <cfRule type="cellIs" dxfId="80" priority="9" operator="equal">
      <formula>"na"</formula>
    </cfRule>
  </conditionalFormatting>
  <conditionalFormatting sqref="F4:F1000">
    <cfRule type="notContainsBlanks" dxfId="79" priority="55">
      <formula>LEN(TRIM(F4))&gt;0</formula>
    </cfRule>
  </conditionalFormatting>
  <conditionalFormatting sqref="G4:G136">
    <cfRule type="cellIs" dxfId="78" priority="104" operator="equal">
      <formula>"D"</formula>
    </cfRule>
  </conditionalFormatting>
  <conditionalFormatting sqref="K4:K145">
    <cfRule type="cellIs" dxfId="77" priority="4" operator="equal">
      <formula>3</formula>
    </cfRule>
    <cfRule type="cellIs" dxfId="76" priority="5" operator="equal">
      <formula>2</formula>
    </cfRule>
    <cfRule type="cellIs" dxfId="75" priority="6" operator="equal">
      <formula>1</formula>
    </cfRule>
  </conditionalFormatting>
  <conditionalFormatting sqref="M4:M145">
    <cfRule type="cellIs" dxfId="74" priority="1" operator="equal">
      <formula>"S"</formula>
    </cfRule>
    <cfRule type="cellIs" dxfId="73" priority="3" operator="equal">
      <formula>"C"</formula>
    </cfRule>
    <cfRule type="cellIs" dxfId="72" priority="2" operator="equal">
      <formula>"M"</formula>
    </cfRule>
  </conditionalFormatting>
  <pageMargins left="0.39374999999999999" right="0.39374999999999999" top="0.63124999999999998" bottom="0.39374999999999999" header="0.39374999999999999" footer="0.51180555555555496"/>
  <pageSetup paperSize="9" scale="74" orientation="portrait" horizontalDpi="300" verticalDpi="300" r:id="rId1"/>
  <headerFooter>
    <oddHeader>&amp;LRGAA 3.0 - Relevé pour le site : wwww.site.fr&amp;R&amp;P/&amp;N - &amp;A</oddHeader>
  </headerFooter>
  <rowBreaks count="4" manualBreakCount="4">
    <brk id="19" max="16383" man="1"/>
    <brk id="41" max="16383" man="1"/>
    <brk id="75" max="16383" man="1"/>
    <brk id="10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0" filterMode="1"/>
  <dimension ref="A1:AMK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025">
      <c r="A1" s="285" t="s">
        <v>509</v>
      </c>
      <c r="B1" s="285"/>
      <c r="C1" s="285"/>
      <c r="D1" s="116" t="str" cm="1">
        <f t="array" aca="1" ref="D1" ca="1">IF(VLOOKUP(RIGHT(CELL("nomfichier",A1),LEN(CELL("nomfichier",A1))-FIND("]",CELL("nomfichier",A1))),Echantillon!$A$12:$E$31,2)&gt;"",VLOOKUP(RIGHT(CELL("nomfichier",A1),LEN(CELL("nomfichier",A1))-FIND("]",CELL("nomfichier",A1))),Echantillon!$A$12:$E$31,2),"-")</f>
        <v>Nous connaître</v>
      </c>
      <c r="E1" s="84"/>
      <c r="F1" s="157"/>
      <c r="G1" s="84"/>
      <c r="H1" s="84"/>
      <c r="I1" s="84"/>
      <c r="J1" s="59"/>
      <c r="K1" s="150"/>
      <c r="L1" s="150" t="s">
        <v>510</v>
      </c>
      <c r="M1" s="144"/>
      <c r="N1" s="144"/>
      <c r="O1" s="144"/>
    </row>
    <row r="2" spans="1:1025">
      <c r="A2" s="286" t="s">
        <v>511</v>
      </c>
      <c r="B2" s="286"/>
      <c r="C2" s="286"/>
      <c r="D2" s="116" t="str" cm="1">
        <f t="array" aca="1" ref="D2" ca="1">IF(VLOOKUP(RIGHT(CELL("nomfichier",A2),LEN(CELL("nomfichier",A2))-FIND("]",CELL("nomfichier",A2))),Echantillon!$A$12:$E$31,3)&gt;"",VLOOKUP(RIGHT(CELL("nomfichier",A2),LEN(CELL("nomfichier",A2))-FIND("]",CELL("nomfichier",A2))),Echantillon!$A$12:$E$31,3),"-")</f>
        <v xml:space="preserve">https://www.hardis-group.com/we-are-hardis-group/nous-connaitre/ </v>
      </c>
      <c r="E2" s="85"/>
      <c r="F2" s="158"/>
      <c r="G2" s="85"/>
      <c r="H2" s="85"/>
      <c r="I2" s="85"/>
      <c r="J2" s="41"/>
      <c r="K2" s="144"/>
      <c r="L2" s="144"/>
      <c r="M2" s="144"/>
      <c r="N2" s="144"/>
      <c r="O2" s="144"/>
    </row>
    <row r="3" spans="1:102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c r="AMF3" s="58"/>
      <c r="AMG3" s="58"/>
      <c r="AMH3" s="58"/>
      <c r="AMI3" s="58"/>
      <c r="AMJ3" s="58"/>
      <c r="AMK3" s="58"/>
    </row>
    <row r="4" spans="1:1025" s="2" customFormat="1" ht="24">
      <c r="A4" s="64" t="str">
        <f>Criteres!B4</f>
        <v>Images</v>
      </c>
      <c r="B4" s="65" t="str">
        <f>Criteres!C4</f>
        <v>1.1</v>
      </c>
      <c r="C4" s="65" t="str">
        <f>Criteres!D4</f>
        <v>A</v>
      </c>
      <c r="D4" s="66" t="str">
        <f>Criteres!E4</f>
        <v>Chaque image porteuse d'information a-t-elle une alternative textuelle ?</v>
      </c>
      <c r="E4" s="9" t="s">
        <v>80</v>
      </c>
      <c r="F4" s="153"/>
      <c r="G4" s="8"/>
      <c r="H4" s="79"/>
      <c r="I4" s="43"/>
      <c r="J4" s="44"/>
      <c r="K4" s="140" t="str">
        <f>IF($E4="NC",Criteres!H4,"")</f>
        <v/>
      </c>
      <c r="L4" s="140" t="str">
        <f>IF($E4="NC",Criteres!G4,"")</f>
        <v/>
      </c>
      <c r="M4" s="140" t="str">
        <f>IF($E4="NC",Criteres!J4,"")</f>
        <v/>
      </c>
      <c r="N4" s="140" t="str">
        <f>IF($E4="NC",Criteres!I4,"")</f>
        <v/>
      </c>
      <c r="O4" s="140" t="str">
        <f>IF($E4="NC",Criteres!F4,"")</f>
        <v/>
      </c>
      <c r="AMF4"/>
      <c r="AMG4"/>
      <c r="AMH4"/>
      <c r="AMI4"/>
      <c r="AMJ4"/>
      <c r="AMK4"/>
    </row>
    <row r="5" spans="1:1025" s="2" customFormat="1" ht="36">
      <c r="A5" s="64" t="str">
        <f>Criteres!B5</f>
        <v>Images</v>
      </c>
      <c r="B5" s="65" t="str">
        <f>Criteres!C5</f>
        <v>1.2</v>
      </c>
      <c r="C5" s="65" t="str">
        <f>Criteres!D5</f>
        <v>A</v>
      </c>
      <c r="D5" s="66" t="str">
        <f>Criteres!E5</f>
        <v>Chaque image de décoration est-elle correctement ignorée par les technologies d'assistance ?</v>
      </c>
      <c r="E5" s="9" t="s">
        <v>78</v>
      </c>
      <c r="F5" s="153"/>
      <c r="G5" s="8"/>
      <c r="H5" s="13"/>
      <c r="I5" s="43"/>
      <c r="J5" s="42"/>
      <c r="K5" s="140" t="str">
        <f>IF($E5="NC",Criteres!H5,"")</f>
        <v/>
      </c>
      <c r="L5" s="140" t="str">
        <f>IF($E5="NC",Criteres!G5,"")</f>
        <v/>
      </c>
      <c r="M5" s="140" t="str">
        <f>IF($E5="NC",Criteres!J5,"")</f>
        <v/>
      </c>
      <c r="N5" s="140" t="str">
        <f>IF($E5="NC",Criteres!I5,"")</f>
        <v/>
      </c>
      <c r="O5" s="140" t="str">
        <f>IF($E5="NC",Criteres!F5,"")</f>
        <v/>
      </c>
      <c r="AMF5"/>
      <c r="AMG5"/>
      <c r="AMH5"/>
      <c r="AMI5"/>
      <c r="AMJ5"/>
      <c r="AMK5"/>
    </row>
    <row r="6" spans="1:102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80</v>
      </c>
      <c r="F6" s="153"/>
      <c r="G6" s="8"/>
      <c r="H6" s="13"/>
      <c r="I6" s="43"/>
      <c r="J6" s="42"/>
      <c r="K6" s="140" t="str">
        <f>IF($E6="NC",Criteres!H6,"")</f>
        <v/>
      </c>
      <c r="L6" s="140" t="str">
        <f>IF($E6="NC",Criteres!G6,"")</f>
        <v/>
      </c>
      <c r="M6" s="140" t="str">
        <f>IF($E6="NC",Criteres!J6,"")</f>
        <v/>
      </c>
      <c r="N6" s="140" t="str">
        <f>IF($E6="NC",Criteres!I6,"")</f>
        <v/>
      </c>
      <c r="O6" s="140" t="str">
        <f>IF($E6="NC",Criteres!F6,"")</f>
        <v/>
      </c>
      <c r="AMF6"/>
      <c r="AMG6"/>
      <c r="AMH6"/>
      <c r="AMI6"/>
      <c r="AMJ6"/>
      <c r="AMK6"/>
    </row>
    <row r="7" spans="1:102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80</v>
      </c>
      <c r="F7" s="153"/>
      <c r="G7" s="8"/>
      <c r="H7" s="13"/>
      <c r="I7" s="43"/>
      <c r="J7" s="42"/>
      <c r="K7" s="140" t="str">
        <f>IF($E7="NC",Criteres!H7,"")</f>
        <v/>
      </c>
      <c r="L7" s="140" t="str">
        <f>IF($E7="NC",Criteres!G7,"")</f>
        <v/>
      </c>
      <c r="M7" s="140" t="str">
        <f>IF($E7="NC",Criteres!J7,"")</f>
        <v/>
      </c>
      <c r="N7" s="140" t="str">
        <f>IF($E7="NC",Criteres!I7,"")</f>
        <v/>
      </c>
      <c r="O7" s="140" t="str">
        <f>IF($E7="NC",Criteres!F7,"")</f>
        <v/>
      </c>
    </row>
    <row r="8" spans="1:102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80</v>
      </c>
      <c r="F8" s="153"/>
      <c r="G8" s="8"/>
      <c r="H8" s="13"/>
      <c r="I8" s="43"/>
      <c r="J8" s="42"/>
      <c r="K8" s="140" t="str">
        <f>IF($E8="NC",Criteres!H8,"")</f>
        <v/>
      </c>
      <c r="L8" s="140" t="str">
        <f>IF($E8="NC",Criteres!G8,"")</f>
        <v/>
      </c>
      <c r="M8" s="140" t="str">
        <f>IF($E8="NC",Criteres!J8,"")</f>
        <v/>
      </c>
      <c r="N8" s="140" t="str">
        <f>IF($E8="NC",Criteres!I8,"")</f>
        <v/>
      </c>
      <c r="O8" s="140" t="str">
        <f>IF($E8="NC",Criteres!F8,"")</f>
        <v/>
      </c>
    </row>
    <row r="9" spans="1:1025" ht="24">
      <c r="A9" s="64" t="str">
        <f>Criteres!B9</f>
        <v>Images</v>
      </c>
      <c r="B9" s="65" t="str">
        <f>Criteres!C9</f>
        <v>1.6</v>
      </c>
      <c r="C9" s="65" t="str">
        <f>Criteres!D9</f>
        <v>A</v>
      </c>
      <c r="D9" s="66" t="str">
        <f>Criteres!E9</f>
        <v>Chaque image porteuse d'information a-t-elle, si nécessaire, une description détaillée ?</v>
      </c>
      <c r="E9" s="9" t="s">
        <v>80</v>
      </c>
      <c r="F9" s="153"/>
      <c r="G9" s="8"/>
      <c r="H9" s="13"/>
      <c r="I9" s="43"/>
      <c r="J9" s="42"/>
      <c r="K9" s="140" t="str">
        <f>IF($E9="NC",Criteres!H9,"")</f>
        <v/>
      </c>
      <c r="L9" s="140" t="str">
        <f>IF($E9="NC",Criteres!G9,"")</f>
        <v/>
      </c>
      <c r="M9" s="140" t="str">
        <f>IF($E9="NC",Criteres!J9,"")</f>
        <v/>
      </c>
      <c r="N9" s="140" t="str">
        <f>IF($E9="NC",Criteres!I9,"")</f>
        <v/>
      </c>
      <c r="O9" s="140" t="str">
        <f>IF($E9="NC",Criteres!F9,"")</f>
        <v/>
      </c>
    </row>
    <row r="10" spans="1:102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80</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02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80</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025" ht="24">
      <c r="A12" s="64" t="str">
        <f>Criteres!B12</f>
        <v>Images</v>
      </c>
      <c r="B12" s="65" t="str">
        <f>Criteres!C12</f>
        <v>1.9</v>
      </c>
      <c r="C12" s="65" t="str">
        <f>Criteres!D12</f>
        <v>A</v>
      </c>
      <c r="D12" s="66" t="str">
        <f>Criteres!E12</f>
        <v>Chaque légende d'image est-elle, si nécessaire, correctement reliée à l'image correspondante ?</v>
      </c>
      <c r="E12" s="9" t="s">
        <v>80</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025" ht="100.25" hidden="1" customHeight="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025" ht="16">
      <c r="A14" s="64" t="str">
        <f>Criteres!B14</f>
        <v>Cadres</v>
      </c>
      <c r="B14" s="65" t="str">
        <f>Criteres!C14</f>
        <v>2.1</v>
      </c>
      <c r="C14" s="65" t="str">
        <f>Criteres!D14</f>
        <v>A</v>
      </c>
      <c r="D14" s="66" t="str">
        <f>Criteres!E14</f>
        <v>Chaque cadre a-t-il un titre de cadre ?</v>
      </c>
      <c r="E14" s="9" t="s">
        <v>78</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025" ht="24">
      <c r="A15" s="64" t="str">
        <f>Criteres!B15</f>
        <v>Cadres</v>
      </c>
      <c r="B15" s="65" t="str">
        <f>Criteres!C15</f>
        <v>2.2</v>
      </c>
      <c r="C15" s="65" t="str">
        <f>Criteres!D15</f>
        <v>A</v>
      </c>
      <c r="D15" s="66" t="str">
        <f>Criteres!E15</f>
        <v>Pour chaque cadre ayant un titre de cadre, ce titre de cadre est-il pertinent ?</v>
      </c>
      <c r="E15" s="9" t="s">
        <v>78</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02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80</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78</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78</v>
      </c>
      <c r="F18" s="153" t="s">
        <v>522</v>
      </c>
      <c r="G18" s="8"/>
      <c r="H18" s="13"/>
      <c r="I18" s="43"/>
      <c r="J18" s="42"/>
      <c r="K18" s="140" t="str">
        <f>IF($E18="NC",Criteres!H18,"")</f>
        <v/>
      </c>
      <c r="L18" s="140" t="str">
        <f>IF($E18="NC",Criteres!G18,"")</f>
        <v/>
      </c>
      <c r="M18" s="140" t="str">
        <f>IF($E18="NC",Criteres!J18,"")</f>
        <v/>
      </c>
      <c r="N18" s="140" t="str">
        <f>IF($E18="NC",Criteres!I18,"")</f>
        <v/>
      </c>
      <c r="O18" s="140" t="str">
        <f>IF($E18="NC",Criteres!F18,"")</f>
        <v/>
      </c>
    </row>
    <row r="19" spans="1:15" ht="100.25" hidden="1" customHeight="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80</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80</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80</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80</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108">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79</v>
      </c>
      <c r="F24" s="153"/>
      <c r="G24" s="8"/>
      <c r="H24" s="138" t="s">
        <v>568</v>
      </c>
      <c r="I24" s="43"/>
      <c r="J24" s="42"/>
      <c r="K24" s="140">
        <f>IF($E24="NC",Criteres!H24,"")</f>
        <v>2</v>
      </c>
      <c r="L24" s="140" t="str">
        <f>IF($E24="NC",Criteres!G24,"")</f>
        <v>Fort</v>
      </c>
      <c r="M24" s="140" t="e">
        <f>IF($E24="NC",Criteres!J24,"")</f>
        <v>#N/A</v>
      </c>
      <c r="N24" s="140" t="str">
        <f>IF($E24="NC",Criteres!I24,"")</f>
        <v xml:space="preserve"> Complexe </v>
      </c>
      <c r="O24" s="140" t="str">
        <f>IF($E24="NC",Criteres!F24,"")</f>
        <v xml:space="preserve">Personnes aveugles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80</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78</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80</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80</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80</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78</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80</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78</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100.25" hidden="1" customHeight="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100.25" hidden="1" customHeight="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100.25" hidden="1" customHeight="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100.25" hidden="1" customHeight="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100.25" hidden="1" customHeight="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100.25" hidden="1" customHeight="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100.25" hidden="1" customHeight="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80</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80</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80</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80</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80</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80</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80</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80</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78</v>
      </c>
      <c r="F48" s="153" t="s">
        <v>522</v>
      </c>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78</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100.25" hidden="1" customHeight="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78</v>
      </c>
      <c r="F51" s="153" t="s">
        <v>522</v>
      </c>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80</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78</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80</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80</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100.25" hidden="1" customHeight="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78</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78</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78</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78</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78</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78</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120">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79</v>
      </c>
      <c r="F63" s="153" t="s">
        <v>522</v>
      </c>
      <c r="G63" s="8"/>
      <c r="H63" s="138" t="s">
        <v>569</v>
      </c>
      <c r="I63" s="43"/>
      <c r="J63" s="42"/>
      <c r="K63" s="140">
        <f>IF($E63="NC",Criteres!H63,"")</f>
        <v>2</v>
      </c>
      <c r="L63" s="140" t="str">
        <f>IF($E63="NC",Criteres!G63,"")</f>
        <v>Fort</v>
      </c>
      <c r="M63" s="140" t="str">
        <f>IF($E63="NC",Criteres!J63,"")</f>
        <v>S</v>
      </c>
      <c r="N63" s="140" t="str">
        <f>IF($E63="NC",Criteres!I63,"")</f>
        <v>Simple </v>
      </c>
      <c r="O63" s="140" t="str">
        <f>IF($E63="NC",Criteres!F63,"")</f>
        <v xml:space="preserve">Personnes aveugles.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80</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9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79</v>
      </c>
      <c r="F65" s="153"/>
      <c r="G65" s="8"/>
      <c r="H65" s="138" t="s">
        <v>570</v>
      </c>
      <c r="I65" s="43"/>
      <c r="J65" s="42"/>
      <c r="K65" s="140">
        <f>IF($E65="NC",Criteres!H65,"")</f>
        <v>3</v>
      </c>
      <c r="L65" s="140" t="str">
        <f>IF($E65="NC",Criteres!G65,"")</f>
        <v>Faible à majeur</v>
      </c>
      <c r="M65" s="140" t="str">
        <f>IF($E65="NC",Criteres!J65,"")</f>
        <v>S</v>
      </c>
      <c r="N65" s="140" t="str">
        <f>IF($E65="NC",Criteres!I65,"")</f>
        <v>Simple </v>
      </c>
      <c r="O65" s="140" t="str">
        <f>IF($E65="NC",Criteres!F65,"")</f>
        <v xml:space="preserve">Personnes aveugles.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80</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132">
      <c r="A67" s="64" t="str">
        <f>Criteres!B67</f>
        <v>Structuration</v>
      </c>
      <c r="B67" s="65" t="str">
        <f>Criteres!C67</f>
        <v>9.1</v>
      </c>
      <c r="C67" s="65" t="str">
        <f>Criteres!D67</f>
        <v>A</v>
      </c>
      <c r="D67" s="66" t="str">
        <f>Criteres!E67</f>
        <v>Dans chaque page web, l'information est-elle structurée par l'utilisation appropriée de titres ?</v>
      </c>
      <c r="E67" s="9" t="s">
        <v>79</v>
      </c>
      <c r="F67" s="153" t="s">
        <v>522</v>
      </c>
      <c r="G67" s="8"/>
      <c r="H67" s="138" t="s">
        <v>571</v>
      </c>
      <c r="I67" s="43"/>
      <c r="J67" s="42"/>
      <c r="K67" s="140">
        <f>IF($E67="NC",Criteres!H67,"")</f>
        <v>2</v>
      </c>
      <c r="L67" s="140" t="str">
        <f>IF($E67="NC",Criteres!G67,"")</f>
        <v>Modéré à fort</v>
      </c>
      <c r="M67" s="140" t="str">
        <f>IF($E67="NC",Criteres!J67,"")</f>
        <v>M</v>
      </c>
      <c r="N67" s="140" t="str">
        <f>IF($E67="NC",Criteres!I67,"")</f>
        <v>Moyenne</v>
      </c>
      <c r="O67" s="140" t="str">
        <f>IF($E67="NC",Criteres!F67,"")</f>
        <v xml:space="preserve">Personnes aveugles, personnes handicapées motrices.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78</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108">
      <c r="A69" s="64" t="str">
        <f>Criteres!B69</f>
        <v>Structuration</v>
      </c>
      <c r="B69" s="65" t="str">
        <f>Criteres!C69</f>
        <v>9.3</v>
      </c>
      <c r="C69" s="65" t="str">
        <f>Criteres!D69</f>
        <v>A</v>
      </c>
      <c r="D69" s="66" t="str">
        <f>Criteres!E69</f>
        <v>Dans chaque page web, chaque liste est-elle correctement structurée ?</v>
      </c>
      <c r="E69" s="9" t="s">
        <v>79</v>
      </c>
      <c r="F69" s="153"/>
      <c r="G69" s="8"/>
      <c r="H69" s="138" t="s">
        <v>572</v>
      </c>
      <c r="I69" s="43"/>
      <c r="J69" s="42"/>
      <c r="K69" s="140">
        <f>IF($E69="NC",Criteres!H69,"")</f>
        <v>2</v>
      </c>
      <c r="L69" s="140" t="str">
        <f>IF($E69="NC",Criteres!G69,"")</f>
        <v>Modéré à fort</v>
      </c>
      <c r="M69" s="140" t="str">
        <f>IF($E69="NC",Criteres!J69,"")</f>
        <v>M</v>
      </c>
      <c r="N69" s="140" t="str">
        <f>IF($E69="NC",Criteres!I69,"")</f>
        <v>Moyenne</v>
      </c>
      <c r="O69" s="140" t="str">
        <f>IF($E69="NC",Criteres!F69,"")</f>
        <v xml:space="preserve">Personnes aveugles. </v>
      </c>
    </row>
    <row r="70" spans="1:15" ht="24">
      <c r="A70" s="64" t="str">
        <f>Criteres!B70</f>
        <v>Structuration</v>
      </c>
      <c r="B70" s="65" t="str">
        <f>Criteres!C70</f>
        <v>9.4</v>
      </c>
      <c r="C70" s="65" t="str">
        <f>Criteres!D70</f>
        <v>A</v>
      </c>
      <c r="D70" s="66" t="str">
        <f>Criteres!E70</f>
        <v>Dans chaque page web, chaque citation est-elle correctement indiquée ?</v>
      </c>
      <c r="E70" s="9" t="s">
        <v>80</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100.25" hidden="1" customHeight="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100.25" hidden="1" customHeight="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78</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78</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36">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78</v>
      </c>
      <c r="F75" s="153"/>
      <c r="G75" s="8"/>
      <c r="H75" s="13"/>
      <c r="I75" s="43"/>
      <c r="J75" s="42"/>
      <c r="K75" s="140" t="str">
        <f>IF($E75="NC",Criteres!H75,"")</f>
        <v/>
      </c>
      <c r="L75" s="140" t="str">
        <f>IF($E75="NC",Criteres!G75,"")</f>
        <v/>
      </c>
      <c r="M75" s="140" t="str">
        <f>IF($E75="NC",Criteres!J75,"")</f>
        <v/>
      </c>
      <c r="N75" s="140" t="str">
        <f>IF($E75="NC",Criteres!I75,"")</f>
        <v/>
      </c>
      <c r="O75" s="140" t="str">
        <f>IF($E75="NC",Criteres!F75,"")</f>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78</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78</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78</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78</v>
      </c>
      <c r="F79" s="153"/>
      <c r="G79" s="8"/>
      <c r="H79" s="13"/>
      <c r="I79" s="42" t="s">
        <v>527</v>
      </c>
      <c r="J79" s="42"/>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78</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80</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80</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78</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78</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80</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80</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100.25" hidden="1" customHeight="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100.25" hidden="1" customHeight="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100.25" hidden="1" customHeight="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100.25" hidden="1" customHeight="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100.25" hidden="1" customHeight="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80</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80</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80</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80</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80</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80</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80</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80</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80</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80</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80</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80</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80</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100.25" hidden="1" customHeight="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100.25" hidden="1" customHeight="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100.25" hidden="1" customHeight="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78</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78</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80</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78</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78</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78</v>
      </c>
      <c r="F113" s="153" t="s">
        <v>522</v>
      </c>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78</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78</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78</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80</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78</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100.25" hidden="1" customHeight="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100.25" hidden="1" customHeight="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100.25" hidden="1" customHeight="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80</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78</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80</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80</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80</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80</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80</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80</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78</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80</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78</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80</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100.25" hidden="1" customHeight="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100.25" hidden="1" customHeight="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100.25" hidden="1" customHeight="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100.25" hidden="1" customHeight="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100.25" hidden="1" customHeight="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100.25" hidden="1" customHeight="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100.25" hidden="1" customHeight="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100" hidden="1" customHeight="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100" hidden="1" customHeight="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100" hidden="1" customHeight="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00" hidden="1" customHeight="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100" hidden="1" customHeight="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12000000}">
    <filterColumn colId="2">
      <filters>
        <filter val="A"/>
        <filter val="AA"/>
      </filters>
    </filterColumn>
  </autoFilter>
  <mergeCells count="2">
    <mergeCell ref="A1:C1"/>
    <mergeCell ref="A2:C2"/>
  </mergeCells>
  <conditionalFormatting sqref="E4:F145">
    <cfRule type="cellIs" dxfId="71" priority="10" operator="equal">
      <formula>"nt"</formula>
    </cfRule>
    <cfRule type="cellIs" dxfId="70" priority="7" operator="equal">
      <formula>"c"</formula>
    </cfRule>
    <cfRule type="cellIs" dxfId="69" priority="8" operator="equal">
      <formula>"nc"</formula>
    </cfRule>
    <cfRule type="cellIs" dxfId="68" priority="9" operator="equal">
      <formula>"na"</formula>
    </cfRule>
  </conditionalFormatting>
  <conditionalFormatting sqref="F4:F1000">
    <cfRule type="notContainsBlanks" dxfId="67" priority="55">
      <formula>LEN(TRIM(F4))&gt;0</formula>
    </cfRule>
  </conditionalFormatting>
  <conditionalFormatting sqref="G4:G136">
    <cfRule type="cellIs" dxfId="66" priority="104" operator="equal">
      <formula>"D"</formula>
    </cfRule>
  </conditionalFormatting>
  <conditionalFormatting sqref="K4:K145">
    <cfRule type="cellIs" dxfId="65" priority="4" operator="equal">
      <formula>3</formula>
    </cfRule>
    <cfRule type="cellIs" dxfId="64" priority="5" operator="equal">
      <formula>2</formula>
    </cfRule>
    <cfRule type="cellIs" dxfId="63" priority="6" operator="equal">
      <formula>1</formula>
    </cfRule>
  </conditionalFormatting>
  <conditionalFormatting sqref="M4:M145">
    <cfRule type="cellIs" dxfId="62" priority="1" operator="equal">
      <formula>"S"</formula>
    </cfRule>
    <cfRule type="cellIs" dxfId="61" priority="3" operator="equal">
      <formula>"C"</formula>
    </cfRule>
    <cfRule type="cellIs" dxfId="60" priority="2" operator="equal">
      <formula>"M"</formula>
    </cfRule>
  </conditionalFormatting>
  <pageMargins left="0.39374999999999999" right="0.39374999999999999" top="0.63124999999999998" bottom="0.39374999999999999" header="0.39374999999999999" footer="0.51180555555555496"/>
  <pageSetup paperSize="9" scale="74" orientation="portrait" horizontalDpi="300" verticalDpi="300" r:id="rId1"/>
  <headerFooter>
    <oddHeader>&amp;LRGAA 3.0 - Relevé pour le site : wwww.site.fr&amp;R&amp;P/&amp;N - &amp;A</oddHeader>
  </headerFooter>
  <rowBreaks count="4" manualBreakCount="4">
    <brk id="19" max="16383" man="1"/>
    <brk id="41" max="16383" man="1"/>
    <brk id="75" max="16383" man="1"/>
    <brk id="10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1"/>
  <dimension ref="A1:AMK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025">
      <c r="A1" s="285" t="s">
        <v>509</v>
      </c>
      <c r="B1" s="285"/>
      <c r="C1" s="285"/>
      <c r="D1" s="116" t="str" cm="1">
        <f t="array" aca="1" ref="D1" ca="1">IF(VLOOKUP(RIGHT(CELL("nomfichier",A1),LEN(CELL("nomfichier",A1))-FIND("]",CELL("nomfichier",A1))),Echantillon!$A$12:$E$31,2)&gt;"",VLOOKUP(RIGHT(CELL("nomfichier",A1),LEN(CELL("nomfichier",A1))-FIND("]",CELL("nomfichier",A1))),Echantillon!$A$12:$E$31,2),"-")</f>
        <v>-</v>
      </c>
      <c r="E1" s="84"/>
      <c r="F1" s="157"/>
      <c r="G1" s="84"/>
      <c r="H1" s="84"/>
      <c r="I1" s="84"/>
      <c r="J1" s="59"/>
      <c r="K1" s="150"/>
      <c r="L1" s="150" t="s">
        <v>510</v>
      </c>
      <c r="M1" s="144"/>
      <c r="N1" s="144"/>
      <c r="O1" s="144"/>
    </row>
    <row r="2" spans="1:1025">
      <c r="A2" s="286" t="s">
        <v>511</v>
      </c>
      <c r="B2" s="286"/>
      <c r="C2" s="286"/>
      <c r="D2" s="116" t="str" cm="1">
        <f t="array" aca="1" ref="D2" ca="1">IF(VLOOKUP(RIGHT(CELL("nomfichier",A2),LEN(CELL("nomfichier",A2))-FIND("]",CELL("nomfichier",A2))),Echantillon!$A$12:$E$31,3)&gt;"",VLOOKUP(RIGHT(CELL("nomfichier",A2),LEN(CELL("nomfichier",A2))-FIND("]",CELL("nomfichier",A2))),Echantillon!$A$12:$E$31,3),"-")</f>
        <v>-</v>
      </c>
      <c r="E2" s="85"/>
      <c r="F2" s="158"/>
      <c r="G2" s="85"/>
      <c r="H2" s="85"/>
      <c r="I2" s="85"/>
      <c r="J2" s="41"/>
      <c r="K2" s="144"/>
      <c r="L2" s="144"/>
      <c r="M2" s="144"/>
      <c r="N2" s="144"/>
      <c r="O2" s="144"/>
    </row>
    <row r="3" spans="1:102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c r="AMF3" s="58"/>
      <c r="AMG3" s="58"/>
      <c r="AMH3" s="58"/>
      <c r="AMI3" s="58"/>
      <c r="AMJ3" s="58"/>
      <c r="AMK3" s="58"/>
    </row>
    <row r="4" spans="1:1025" s="2" customFormat="1" ht="24">
      <c r="A4" s="64" t="str">
        <f>Criteres!B4</f>
        <v>Images</v>
      </c>
      <c r="B4" s="65" t="str">
        <f>Criteres!C4</f>
        <v>1.1</v>
      </c>
      <c r="C4" s="65" t="str">
        <f>Criteres!D4</f>
        <v>A</v>
      </c>
      <c r="D4" s="66" t="str">
        <f>Criteres!E4</f>
        <v>Chaque image porteuse d'information a-t-elle une alternative textuelle ?</v>
      </c>
      <c r="E4" s="9" t="s">
        <v>521</v>
      </c>
      <c r="F4" s="153"/>
      <c r="G4" s="8"/>
      <c r="H4" s="79"/>
      <c r="I4" s="43"/>
      <c r="J4" s="44"/>
      <c r="K4" s="140" t="str">
        <f>IF($E4="NC",Criteres!H4,"")</f>
        <v/>
      </c>
      <c r="L4" s="140" t="str">
        <f>IF($E4="NC",Criteres!G4,"")</f>
        <v/>
      </c>
      <c r="M4" s="140" t="str">
        <f>IF($E4="NC",Criteres!J4,"")</f>
        <v/>
      </c>
      <c r="N4" s="140" t="str">
        <f>IF($E4="NC",Criteres!I4,"")</f>
        <v/>
      </c>
      <c r="O4" s="140" t="str">
        <f>IF($E4="NC",Criteres!F4,"")</f>
        <v/>
      </c>
      <c r="AMF4"/>
      <c r="AMG4"/>
      <c r="AMH4"/>
      <c r="AMI4"/>
      <c r="AMJ4"/>
      <c r="AMK4"/>
    </row>
    <row r="5" spans="1:1025" s="2" customFormat="1" ht="36">
      <c r="A5" s="64" t="str">
        <f>Criteres!B5</f>
        <v>Images</v>
      </c>
      <c r="B5" s="65" t="str">
        <f>Criteres!C5</f>
        <v>1.2</v>
      </c>
      <c r="C5" s="65" t="str">
        <f>Criteres!D5</f>
        <v>A</v>
      </c>
      <c r="D5" s="66" t="str">
        <f>Criteres!E5</f>
        <v>Chaque image de décoration est-elle correctement ignorée par les technologies d'assistance ?</v>
      </c>
      <c r="E5" s="9" t="s">
        <v>521</v>
      </c>
      <c r="F5" s="153"/>
      <c r="G5" s="8"/>
      <c r="H5" s="13"/>
      <c r="I5" s="43"/>
      <c r="J5" s="42"/>
      <c r="K5" s="140" t="str">
        <f>IF($E5="NC",Criteres!H5,"")</f>
        <v/>
      </c>
      <c r="L5" s="140" t="str">
        <f>IF($E5="NC",Criteres!G5,"")</f>
        <v/>
      </c>
      <c r="M5" s="140" t="str">
        <f>IF($E5="NC",Criteres!J5,"")</f>
        <v/>
      </c>
      <c r="N5" s="140" t="str">
        <f>IF($E5="NC",Criteres!I5,"")</f>
        <v/>
      </c>
      <c r="O5" s="140" t="str">
        <f>IF($E5="NC",Criteres!F5,"")</f>
        <v/>
      </c>
      <c r="AMF5"/>
      <c r="AMG5"/>
      <c r="AMH5"/>
      <c r="AMI5"/>
      <c r="AMJ5"/>
      <c r="AMK5"/>
    </row>
    <row r="6" spans="1:102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521</v>
      </c>
      <c r="F6" s="153"/>
      <c r="G6" s="8"/>
      <c r="H6" s="13"/>
      <c r="I6" s="43"/>
      <c r="J6" s="42"/>
      <c r="K6" s="140" t="str">
        <f>IF($E6="NC",Criteres!H6,"")</f>
        <v/>
      </c>
      <c r="L6" s="140" t="str">
        <f>IF($E6="NC",Criteres!G6,"")</f>
        <v/>
      </c>
      <c r="M6" s="140" t="str">
        <f>IF($E6="NC",Criteres!J6,"")</f>
        <v/>
      </c>
      <c r="N6" s="140" t="str">
        <f>IF($E6="NC",Criteres!I6,"")</f>
        <v/>
      </c>
      <c r="O6" s="140" t="str">
        <f>IF($E6="NC",Criteres!F6,"")</f>
        <v/>
      </c>
      <c r="AMF6"/>
      <c r="AMG6"/>
      <c r="AMH6"/>
      <c r="AMI6"/>
      <c r="AMJ6"/>
      <c r="AMK6"/>
    </row>
    <row r="7" spans="1:102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521</v>
      </c>
      <c r="F7" s="153"/>
      <c r="G7" s="8"/>
      <c r="H7" s="13"/>
      <c r="I7" s="43"/>
      <c r="J7" s="42"/>
      <c r="K7" s="140" t="str">
        <f>IF($E7="NC",Criteres!H7,"")</f>
        <v/>
      </c>
      <c r="L7" s="140" t="str">
        <f>IF($E7="NC",Criteres!G7,"")</f>
        <v/>
      </c>
      <c r="M7" s="140" t="str">
        <f>IF($E7="NC",Criteres!J7,"")</f>
        <v/>
      </c>
      <c r="N7" s="140" t="str">
        <f>IF($E7="NC",Criteres!I7,"")</f>
        <v/>
      </c>
      <c r="O7" s="140" t="str">
        <f>IF($E7="NC",Criteres!F7,"")</f>
        <v/>
      </c>
    </row>
    <row r="8" spans="1:102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521</v>
      </c>
      <c r="F8" s="153"/>
      <c r="G8" s="8"/>
      <c r="H8" s="13"/>
      <c r="I8" s="43"/>
      <c r="J8" s="42"/>
      <c r="K8" s="140" t="str">
        <f>IF($E8="NC",Criteres!H8,"")</f>
        <v/>
      </c>
      <c r="L8" s="140" t="str">
        <f>IF($E8="NC",Criteres!G8,"")</f>
        <v/>
      </c>
      <c r="M8" s="140" t="str">
        <f>IF($E8="NC",Criteres!J8,"")</f>
        <v/>
      </c>
      <c r="N8" s="140" t="str">
        <f>IF($E8="NC",Criteres!I8,"")</f>
        <v/>
      </c>
      <c r="O8" s="140" t="str">
        <f>IF($E8="NC",Criteres!F8,"")</f>
        <v/>
      </c>
    </row>
    <row r="9" spans="1:1025" ht="24">
      <c r="A9" s="64" t="str">
        <f>Criteres!B9</f>
        <v>Images</v>
      </c>
      <c r="B9" s="65" t="str">
        <f>Criteres!C9</f>
        <v>1.6</v>
      </c>
      <c r="C9" s="65" t="str">
        <f>Criteres!D9</f>
        <v>A</v>
      </c>
      <c r="D9" s="66" t="str">
        <f>Criteres!E9</f>
        <v>Chaque image porteuse d'information a-t-elle, si nécessaire, une description détaillée ?</v>
      </c>
      <c r="E9" s="9" t="s">
        <v>521</v>
      </c>
      <c r="F9" s="153"/>
      <c r="G9" s="8"/>
      <c r="H9" s="13"/>
      <c r="I9" s="43"/>
      <c r="J9" s="42"/>
      <c r="K9" s="140" t="str">
        <f>IF($E9="NC",Criteres!H9,"")</f>
        <v/>
      </c>
      <c r="L9" s="140" t="str">
        <f>IF($E9="NC",Criteres!G9,"")</f>
        <v/>
      </c>
      <c r="M9" s="140" t="str">
        <f>IF($E9="NC",Criteres!J9,"")</f>
        <v/>
      </c>
      <c r="N9" s="140" t="str">
        <f>IF($E9="NC",Criteres!I9,"")</f>
        <v/>
      </c>
      <c r="O9" s="140" t="str">
        <f>IF($E9="NC",Criteres!F9,"")</f>
        <v/>
      </c>
    </row>
    <row r="10" spans="1:102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521</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02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521</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025" ht="24">
      <c r="A12" s="64" t="str">
        <f>Criteres!B12</f>
        <v>Images</v>
      </c>
      <c r="B12" s="65" t="str">
        <f>Criteres!C12</f>
        <v>1.9</v>
      </c>
      <c r="C12" s="65" t="str">
        <f>Criteres!D12</f>
        <v>A</v>
      </c>
      <c r="D12" s="66" t="str">
        <f>Criteres!E12</f>
        <v>Chaque légende d'image est-elle, si nécessaire, correctement reliée à l'image correspondante ?</v>
      </c>
      <c r="E12" s="9" t="s">
        <v>521</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025" ht="48" hidden="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025" ht="16">
      <c r="A14" s="64" t="str">
        <f>Criteres!B14</f>
        <v>Cadres</v>
      </c>
      <c r="B14" s="65" t="str">
        <f>Criteres!C14</f>
        <v>2.1</v>
      </c>
      <c r="C14" s="65" t="str">
        <f>Criteres!D14</f>
        <v>A</v>
      </c>
      <c r="D14" s="66" t="str">
        <f>Criteres!E14</f>
        <v>Chaque cadre a-t-il un titre de cadre ?</v>
      </c>
      <c r="E14" s="9" t="s">
        <v>521</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025" ht="24">
      <c r="A15" s="64" t="str">
        <f>Criteres!B15</f>
        <v>Cadres</v>
      </c>
      <c r="B15" s="65" t="str">
        <f>Criteres!C15</f>
        <v>2.2</v>
      </c>
      <c r="C15" s="65" t="str">
        <f>Criteres!D15</f>
        <v>A</v>
      </c>
      <c r="D15" s="66" t="str">
        <f>Criteres!E15</f>
        <v>Pour chaque cadre ayant un titre de cadre, ce titre de cadre est-il pertinent ?</v>
      </c>
      <c r="E15" s="9" t="s">
        <v>521</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02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521</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521</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521</v>
      </c>
      <c r="F18" s="153"/>
      <c r="G18" s="8"/>
      <c r="H18" s="13"/>
      <c r="I18" s="43"/>
      <c r="J18" s="42"/>
      <c r="K18" s="140" t="str">
        <f>IF($E18="NC",Criteres!H18,"")</f>
        <v/>
      </c>
      <c r="L18" s="140" t="str">
        <f>IF($E18="NC",Criteres!G18,"")</f>
        <v/>
      </c>
      <c r="M18" s="140" t="str">
        <f>IF($E18="NC",Criteres!J18,"")</f>
        <v/>
      </c>
      <c r="N18" s="140" t="str">
        <f>IF($E18="NC",Criteres!I18,"")</f>
        <v/>
      </c>
      <c r="O18" s="140" t="str">
        <f>IF($E18="NC",Criteres!F18,"")</f>
        <v/>
      </c>
    </row>
    <row r="19" spans="1:15" ht="36" hidden="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521</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521</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521</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521</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521</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521</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521</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521</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521</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521</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521</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521</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521</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36" hidden="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36" hidden="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36" hidden="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36" hidden="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36" hidden="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36" hidden="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36" hidden="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521</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521</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521</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521</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521</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521</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521</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521</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521</v>
      </c>
      <c r="F48" s="153"/>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521</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24" hidden="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521</v>
      </c>
      <c r="F51" s="153"/>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521</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521</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521</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521</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36" hidden="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521</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521</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521</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521</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521</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521</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36">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521</v>
      </c>
      <c r="F63" s="153"/>
      <c r="G63" s="8"/>
      <c r="H63" s="13"/>
      <c r="I63" s="43"/>
      <c r="J63" s="42"/>
      <c r="K63" s="140" t="str">
        <f>IF($E63="NC",Criteres!H63,"")</f>
        <v/>
      </c>
      <c r="L63" s="140" t="str">
        <f>IF($E63="NC",Criteres!G63,"")</f>
        <v/>
      </c>
      <c r="M63" s="140" t="str">
        <f>IF($E63="NC",Criteres!J63,"")</f>
        <v/>
      </c>
      <c r="N63" s="140" t="str">
        <f>IF($E63="NC",Criteres!I63,"")</f>
        <v/>
      </c>
      <c r="O63" s="140" t="str">
        <f>IF($E63="NC",Criteres!F63,"")</f>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521</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3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521</v>
      </c>
      <c r="F65" s="153"/>
      <c r="G65" s="8"/>
      <c r="H65" s="13"/>
      <c r="I65" s="43"/>
      <c r="J65" s="42"/>
      <c r="K65" s="140" t="str">
        <f>IF($E65="NC",Criteres!H65,"")</f>
        <v/>
      </c>
      <c r="L65" s="140" t="str">
        <f>IF($E65="NC",Criteres!G65,"")</f>
        <v/>
      </c>
      <c r="M65" s="140" t="str">
        <f>IF($E65="NC",Criteres!J65,"")</f>
        <v/>
      </c>
      <c r="N65" s="140" t="str">
        <f>IF($E65="NC",Criteres!I65,"")</f>
        <v/>
      </c>
      <c r="O65" s="140" t="str">
        <f>IF($E65="NC",Criteres!F65,"")</f>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521</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24">
      <c r="A67" s="64" t="str">
        <f>Criteres!B67</f>
        <v>Structuration</v>
      </c>
      <c r="B67" s="65" t="str">
        <f>Criteres!C67</f>
        <v>9.1</v>
      </c>
      <c r="C67" s="65" t="str">
        <f>Criteres!D67</f>
        <v>A</v>
      </c>
      <c r="D67" s="66" t="str">
        <f>Criteres!E67</f>
        <v>Dans chaque page web, l'information est-elle structurée par l'utilisation appropriée de titres ?</v>
      </c>
      <c r="E67" s="9" t="s">
        <v>521</v>
      </c>
      <c r="F67" s="153"/>
      <c r="G67" s="8"/>
      <c r="H67" s="13"/>
      <c r="I67" s="43"/>
      <c r="J67" s="42"/>
      <c r="K67" s="140" t="str">
        <f>IF($E67="NC",Criteres!H67,"")</f>
        <v/>
      </c>
      <c r="L67" s="140" t="str">
        <f>IF($E67="NC",Criteres!G67,"")</f>
        <v/>
      </c>
      <c r="M67" s="140" t="str">
        <f>IF($E67="NC",Criteres!J67,"")</f>
        <v/>
      </c>
      <c r="N67" s="140" t="str">
        <f>IF($E67="NC",Criteres!I67,"")</f>
        <v/>
      </c>
      <c r="O67" s="140" t="str">
        <f>IF($E67="NC",Criteres!F67,"")</f>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521</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24">
      <c r="A69" s="64" t="str">
        <f>Criteres!B69</f>
        <v>Structuration</v>
      </c>
      <c r="B69" s="65" t="str">
        <f>Criteres!C69</f>
        <v>9.3</v>
      </c>
      <c r="C69" s="65" t="str">
        <f>Criteres!D69</f>
        <v>A</v>
      </c>
      <c r="D69" s="66" t="str">
        <f>Criteres!E69</f>
        <v>Dans chaque page web, chaque liste est-elle correctement structurée ?</v>
      </c>
      <c r="E69" s="9" t="s">
        <v>521</v>
      </c>
      <c r="F69" s="153"/>
      <c r="G69" s="8"/>
      <c r="H69" s="13"/>
      <c r="I69" s="43"/>
      <c r="J69" s="42"/>
      <c r="K69" s="140" t="str">
        <f>IF($E69="NC",Criteres!H69,"")</f>
        <v/>
      </c>
      <c r="L69" s="140" t="str">
        <f>IF($E69="NC",Criteres!G69,"")</f>
        <v/>
      </c>
      <c r="M69" s="140" t="str">
        <f>IF($E69="NC",Criteres!J69,"")</f>
        <v/>
      </c>
      <c r="N69" s="140" t="str">
        <f>IF($E69="NC",Criteres!I69,"")</f>
        <v/>
      </c>
      <c r="O69" s="140" t="str">
        <f>IF($E69="NC",Criteres!F69,"")</f>
        <v/>
      </c>
    </row>
    <row r="70" spans="1:15" ht="24">
      <c r="A70" s="64" t="str">
        <f>Criteres!B70</f>
        <v>Structuration</v>
      </c>
      <c r="B70" s="65" t="str">
        <f>Criteres!C70</f>
        <v>9.4</v>
      </c>
      <c r="C70" s="65" t="str">
        <f>Criteres!D70</f>
        <v>A</v>
      </c>
      <c r="D70" s="66" t="str">
        <f>Criteres!E70</f>
        <v>Dans chaque page web, chaque citation est-elle correctement indiquée ?</v>
      </c>
      <c r="E70" s="9" t="s">
        <v>521</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36" hidden="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24" hidden="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521</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521</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36">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521</v>
      </c>
      <c r="F75" s="153"/>
      <c r="G75" s="8"/>
      <c r="H75" s="13"/>
      <c r="I75" s="43"/>
      <c r="J75" s="42"/>
      <c r="K75" s="140" t="str">
        <f>IF($E75="NC",Criteres!H75,"")</f>
        <v/>
      </c>
      <c r="L75" s="140" t="str">
        <f>IF($E75="NC",Criteres!G75,"")</f>
        <v/>
      </c>
      <c r="M75" s="140" t="str">
        <f>IF($E75="NC",Criteres!J75,"")</f>
        <v/>
      </c>
      <c r="N75" s="140" t="str">
        <f>IF($E75="NC",Criteres!I75,"")</f>
        <v/>
      </c>
      <c r="O75" s="140" t="str">
        <f>IF($E75="NC",Criteres!F75,"")</f>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521</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521</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521</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521</v>
      </c>
      <c r="F79" s="153"/>
      <c r="G79" s="8"/>
      <c r="H79" s="13"/>
      <c r="I79" s="43"/>
      <c r="J79" s="42"/>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521</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521</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521</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521</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521</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521</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521</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36" hidden="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24" hidden="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48" hidden="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36" hidden="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24" hidden="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521</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521</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521</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521</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521</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521</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521</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521</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521</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521</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521</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521</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521</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36" hidden="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24" hidden="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24" hidden="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521</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521</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521</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521</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521</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521</v>
      </c>
      <c r="F113" s="153"/>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521</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521</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521</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521</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521</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24" hidden="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24" hidden="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36" hidden="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521</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521</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521</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521</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521</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521</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521</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521</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521</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521</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521</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521</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60" hidden="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48" hidden="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36" hidden="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48" hidden="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36" hidden="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48" hidden="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48" hidden="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48" hidden="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48" hidden="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48" hidden="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32" hidden="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60" hidden="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13000000}"/>
  <mergeCells count="2">
    <mergeCell ref="A1:C1"/>
    <mergeCell ref="A2:C2"/>
  </mergeCells>
  <conditionalFormatting sqref="E4:F145">
    <cfRule type="cellIs" dxfId="59" priority="10" operator="equal">
      <formula>"nt"</formula>
    </cfRule>
    <cfRule type="cellIs" dxfId="58" priority="7" operator="equal">
      <formula>"c"</formula>
    </cfRule>
    <cfRule type="cellIs" dxfId="57" priority="8" operator="equal">
      <formula>"nc"</formula>
    </cfRule>
    <cfRule type="cellIs" dxfId="56" priority="9" operator="equal">
      <formula>"na"</formula>
    </cfRule>
  </conditionalFormatting>
  <conditionalFormatting sqref="F4:F1000">
    <cfRule type="notContainsBlanks" dxfId="55" priority="55">
      <formula>LEN(TRIM(F4))&gt;0</formula>
    </cfRule>
  </conditionalFormatting>
  <conditionalFormatting sqref="G4:G136">
    <cfRule type="cellIs" dxfId="54" priority="104" operator="equal">
      <formula>"D"</formula>
    </cfRule>
  </conditionalFormatting>
  <conditionalFormatting sqref="K4:K145">
    <cfRule type="cellIs" dxfId="53" priority="4" operator="equal">
      <formula>3</formula>
    </cfRule>
    <cfRule type="cellIs" dxfId="52" priority="5" operator="equal">
      <formula>2</formula>
    </cfRule>
    <cfRule type="cellIs" dxfId="51" priority="6" operator="equal">
      <formula>1</formula>
    </cfRule>
  </conditionalFormatting>
  <conditionalFormatting sqref="M4:M145">
    <cfRule type="cellIs" dxfId="50" priority="1" operator="equal">
      <formula>"S"</formula>
    </cfRule>
    <cfRule type="cellIs" dxfId="49" priority="3" operator="equal">
      <formula>"C"</formula>
    </cfRule>
    <cfRule type="cellIs" dxfId="48" priority="2" operator="equal">
      <formula>"M"</formula>
    </cfRule>
  </conditionalFormatting>
  <pageMargins left="0.39374999999999999" right="0.39374999999999999" top="0.63124999999999998" bottom="0.39374999999999999" header="0.39374999999999999" footer="0.51180555555555496"/>
  <pageSetup paperSize="9" scale="74" orientation="portrait" horizontalDpi="300" verticalDpi="300" r:id="rId1"/>
  <headerFooter>
    <oddHeader>&amp;LRGAA 3.0 - Relevé pour le site : wwww.site.fr&amp;R&amp;P/&amp;N - &amp;A</oddHeader>
  </headerFooter>
  <rowBreaks count="4" manualBreakCount="4">
    <brk id="19" max="16383" man="1"/>
    <brk id="41" max="16383" man="1"/>
    <brk id="75" max="16383" man="1"/>
    <brk id="10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2"/>
  <dimension ref="A1:AME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5">
      <c r="A1" s="285" t="s">
        <v>509</v>
      </c>
      <c r="B1" s="285"/>
      <c r="C1" s="285"/>
      <c r="D1" s="116" t="str" cm="1">
        <f t="array" aca="1" ref="D1" ca="1">IF(VLOOKUP(RIGHT(CELL("nomfichier",A1),LEN(CELL("nomfichier",A1))-FIND("]",CELL("nomfichier",A1))),Echantillon!$A$12:$E$31,2)&gt;"",VLOOKUP(RIGHT(CELL("nomfichier",A1),LEN(CELL("nomfichier",A1))-FIND("]",CELL("nomfichier",A1))),Echantillon!$A$12:$E$31,2),"-")</f>
        <v>-</v>
      </c>
      <c r="E1" s="84"/>
      <c r="F1" s="157"/>
      <c r="G1" s="84"/>
      <c r="H1" s="84"/>
      <c r="I1" s="84"/>
      <c r="J1" s="59"/>
      <c r="K1" s="150"/>
      <c r="L1" s="150" t="s">
        <v>510</v>
      </c>
      <c r="M1" s="144"/>
      <c r="N1" s="144"/>
      <c r="O1" s="144"/>
    </row>
    <row r="2" spans="1:15">
      <c r="A2" s="286" t="s">
        <v>511</v>
      </c>
      <c r="B2" s="286"/>
      <c r="C2" s="286"/>
      <c r="D2" s="116" t="str" cm="1">
        <f t="array" aca="1" ref="D2" ca="1">IF(VLOOKUP(RIGHT(CELL("nomfichier",A2),LEN(CELL("nomfichier",A2))-FIND("]",CELL("nomfichier",A2))),Echantillon!$A$12:$E$31,3)&gt;"",VLOOKUP(RIGHT(CELL("nomfichier",A2),LEN(CELL("nomfichier",A2))-FIND("]",CELL("nomfichier",A2))),Echantillon!$A$12:$E$31,3),"-")</f>
        <v>-</v>
      </c>
      <c r="E2" s="85"/>
      <c r="F2" s="158"/>
      <c r="G2" s="85"/>
      <c r="H2" s="85"/>
      <c r="I2" s="85"/>
      <c r="J2" s="41"/>
      <c r="K2" s="144"/>
      <c r="L2" s="144"/>
      <c r="M2" s="144"/>
      <c r="N2" s="144"/>
      <c r="O2" s="144"/>
    </row>
    <row r="3" spans="1:1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row>
    <row r="4" spans="1:15" s="2" customFormat="1" ht="24">
      <c r="A4" s="64" t="str">
        <f>Criteres!B4</f>
        <v>Images</v>
      </c>
      <c r="B4" s="65" t="str">
        <f>Criteres!C4</f>
        <v>1.1</v>
      </c>
      <c r="C4" s="65" t="str">
        <f>Criteres!D4</f>
        <v>A</v>
      </c>
      <c r="D4" s="66" t="str">
        <f>Criteres!E4</f>
        <v>Chaque image porteuse d'information a-t-elle une alternative textuelle ?</v>
      </c>
      <c r="E4" s="9" t="s">
        <v>521</v>
      </c>
      <c r="F4" s="153"/>
      <c r="G4" s="8"/>
      <c r="H4" s="79"/>
      <c r="I4" s="43"/>
      <c r="J4" s="44"/>
      <c r="K4" s="140" t="str">
        <f>IF($E4="NC",Criteres!H4,"")</f>
        <v/>
      </c>
      <c r="L4" s="140" t="str">
        <f>IF($E4="NC",Criteres!G4,"")</f>
        <v/>
      </c>
      <c r="M4" s="140" t="str">
        <f>IF($E4="NC",Criteres!J4,"")</f>
        <v/>
      </c>
      <c r="N4" s="140" t="str">
        <f>IF($E4="NC",Criteres!I4,"")</f>
        <v/>
      </c>
      <c r="O4" s="140" t="str">
        <f>IF($E4="NC",Criteres!F4,"")</f>
        <v/>
      </c>
    </row>
    <row r="5" spans="1:15" s="2" customFormat="1" ht="36">
      <c r="A5" s="64" t="str">
        <f>Criteres!B5</f>
        <v>Images</v>
      </c>
      <c r="B5" s="65" t="str">
        <f>Criteres!C5</f>
        <v>1.2</v>
      </c>
      <c r="C5" s="65" t="str">
        <f>Criteres!D5</f>
        <v>A</v>
      </c>
      <c r="D5" s="66" t="str">
        <f>Criteres!E5</f>
        <v>Chaque image de décoration est-elle correctement ignorée par les technologies d'assistance ?</v>
      </c>
      <c r="E5" s="9" t="s">
        <v>521</v>
      </c>
      <c r="F5" s="153"/>
      <c r="G5" s="8"/>
      <c r="H5" s="13"/>
      <c r="I5" s="43"/>
      <c r="J5" s="42"/>
      <c r="K5" s="140" t="str">
        <f>IF($E5="NC",Criteres!H5,"")</f>
        <v/>
      </c>
      <c r="L5" s="140" t="str">
        <f>IF($E5="NC",Criteres!G5,"")</f>
        <v/>
      </c>
      <c r="M5" s="140" t="str">
        <f>IF($E5="NC",Criteres!J5,"")</f>
        <v/>
      </c>
      <c r="N5" s="140" t="str">
        <f>IF($E5="NC",Criteres!I5,"")</f>
        <v/>
      </c>
      <c r="O5" s="140" t="str">
        <f>IF($E5="NC",Criteres!F5,"")</f>
        <v/>
      </c>
    </row>
    <row r="6" spans="1:1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521</v>
      </c>
      <c r="F6" s="153"/>
      <c r="G6" s="8"/>
      <c r="H6" s="13"/>
      <c r="I6" s="43"/>
      <c r="J6" s="42"/>
      <c r="K6" s="140" t="str">
        <f>IF($E6="NC",Criteres!H6,"")</f>
        <v/>
      </c>
      <c r="L6" s="140" t="str">
        <f>IF($E6="NC",Criteres!G6,"")</f>
        <v/>
      </c>
      <c r="M6" s="140" t="str">
        <f>IF($E6="NC",Criteres!J6,"")</f>
        <v/>
      </c>
      <c r="N6" s="140" t="str">
        <f>IF($E6="NC",Criteres!I6,"")</f>
        <v/>
      </c>
      <c r="O6" s="140" t="str">
        <f>IF($E6="NC",Criteres!F6,"")</f>
        <v/>
      </c>
    </row>
    <row r="7" spans="1:1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521</v>
      </c>
      <c r="F7" s="153"/>
      <c r="G7" s="8"/>
      <c r="H7" s="13"/>
      <c r="I7" s="43"/>
      <c r="J7" s="42"/>
      <c r="K7" s="140" t="str">
        <f>IF($E7="NC",Criteres!H7,"")</f>
        <v/>
      </c>
      <c r="L7" s="140" t="str">
        <f>IF($E7="NC",Criteres!G7,"")</f>
        <v/>
      </c>
      <c r="M7" s="140" t="str">
        <f>IF($E7="NC",Criteres!J7,"")</f>
        <v/>
      </c>
      <c r="N7" s="140" t="str">
        <f>IF($E7="NC",Criteres!I7,"")</f>
        <v/>
      </c>
      <c r="O7" s="140" t="str">
        <f>IF($E7="NC",Criteres!F7,"")</f>
        <v/>
      </c>
    </row>
    <row r="8" spans="1:1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521</v>
      </c>
      <c r="F8" s="153"/>
      <c r="G8" s="8"/>
      <c r="H8" s="13"/>
      <c r="I8" s="43"/>
      <c r="J8" s="42"/>
      <c r="K8" s="140" t="str">
        <f>IF($E8="NC",Criteres!H8,"")</f>
        <v/>
      </c>
      <c r="L8" s="140" t="str">
        <f>IF($E8="NC",Criteres!G8,"")</f>
        <v/>
      </c>
      <c r="M8" s="140" t="str">
        <f>IF($E8="NC",Criteres!J8,"")</f>
        <v/>
      </c>
      <c r="N8" s="140" t="str">
        <f>IF($E8="NC",Criteres!I8,"")</f>
        <v/>
      </c>
      <c r="O8" s="140" t="str">
        <f>IF($E8="NC",Criteres!F8,"")</f>
        <v/>
      </c>
    </row>
    <row r="9" spans="1:15" ht="24">
      <c r="A9" s="64" t="str">
        <f>Criteres!B9</f>
        <v>Images</v>
      </c>
      <c r="B9" s="65" t="str">
        <f>Criteres!C9</f>
        <v>1.6</v>
      </c>
      <c r="C9" s="65" t="str">
        <f>Criteres!D9</f>
        <v>A</v>
      </c>
      <c r="D9" s="66" t="str">
        <f>Criteres!E9</f>
        <v>Chaque image porteuse d'information a-t-elle, si nécessaire, une description détaillée ?</v>
      </c>
      <c r="E9" s="9" t="s">
        <v>521</v>
      </c>
      <c r="F9" s="153"/>
      <c r="G9" s="8"/>
      <c r="H9" s="13"/>
      <c r="I9" s="43"/>
      <c r="J9" s="42"/>
      <c r="K9" s="140" t="str">
        <f>IF($E9="NC",Criteres!H9,"")</f>
        <v/>
      </c>
      <c r="L9" s="140" t="str">
        <f>IF($E9="NC",Criteres!G9,"")</f>
        <v/>
      </c>
      <c r="M9" s="140" t="str">
        <f>IF($E9="NC",Criteres!J9,"")</f>
        <v/>
      </c>
      <c r="N9" s="140" t="str">
        <f>IF($E9="NC",Criteres!I9,"")</f>
        <v/>
      </c>
      <c r="O9" s="140" t="str">
        <f>IF($E9="NC",Criteres!F9,"")</f>
        <v/>
      </c>
    </row>
    <row r="10" spans="1:1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521</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521</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5" ht="24">
      <c r="A12" s="64" t="str">
        <f>Criteres!B12</f>
        <v>Images</v>
      </c>
      <c r="B12" s="65" t="str">
        <f>Criteres!C12</f>
        <v>1.9</v>
      </c>
      <c r="C12" s="65" t="str">
        <f>Criteres!D12</f>
        <v>A</v>
      </c>
      <c r="D12" s="66" t="str">
        <f>Criteres!E12</f>
        <v>Chaque légende d'image est-elle, si nécessaire, correctement reliée à l'image correspondante ?</v>
      </c>
      <c r="E12" s="9" t="s">
        <v>521</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5" ht="48" hidden="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5" ht="16">
      <c r="A14" s="64" t="str">
        <f>Criteres!B14</f>
        <v>Cadres</v>
      </c>
      <c r="B14" s="65" t="str">
        <f>Criteres!C14</f>
        <v>2.1</v>
      </c>
      <c r="C14" s="65" t="str">
        <f>Criteres!D14</f>
        <v>A</v>
      </c>
      <c r="D14" s="66" t="str">
        <f>Criteres!E14</f>
        <v>Chaque cadre a-t-il un titre de cadre ?</v>
      </c>
      <c r="E14" s="9" t="s">
        <v>521</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5" ht="24">
      <c r="A15" s="64" t="str">
        <f>Criteres!B15</f>
        <v>Cadres</v>
      </c>
      <c r="B15" s="65" t="str">
        <f>Criteres!C15</f>
        <v>2.2</v>
      </c>
      <c r="C15" s="65" t="str">
        <f>Criteres!D15</f>
        <v>A</v>
      </c>
      <c r="D15" s="66" t="str">
        <f>Criteres!E15</f>
        <v>Pour chaque cadre ayant un titre de cadre, ce titre de cadre est-il pertinent ?</v>
      </c>
      <c r="E15" s="9" t="s">
        <v>521</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521</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521</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521</v>
      </c>
      <c r="F18" s="153"/>
      <c r="G18" s="8"/>
      <c r="H18" s="13"/>
      <c r="I18" s="43"/>
      <c r="J18" s="42"/>
      <c r="K18" s="140" t="str">
        <f>IF($E18="NC",Criteres!H18,"")</f>
        <v/>
      </c>
      <c r="L18" s="140" t="str">
        <f>IF($E18="NC",Criteres!G18,"")</f>
        <v/>
      </c>
      <c r="M18" s="140" t="str">
        <f>IF($E18="NC",Criteres!J18,"")</f>
        <v/>
      </c>
      <c r="N18" s="140" t="str">
        <f>IF($E18="NC",Criteres!I18,"")</f>
        <v/>
      </c>
      <c r="O18" s="140" t="str">
        <f>IF($E18="NC",Criteres!F18,"")</f>
        <v/>
      </c>
    </row>
    <row r="19" spans="1:15" ht="36" hidden="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521</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521</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521</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521</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521</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521</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521</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521</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521</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521</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521</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521</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521</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36" hidden="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36" hidden="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36" hidden="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36" hidden="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36" hidden="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36" hidden="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36" hidden="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521</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521</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521</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521</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521</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521</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521</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521</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521</v>
      </c>
      <c r="F48" s="153"/>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521</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24" hidden="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521</v>
      </c>
      <c r="F51" s="153"/>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521</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521</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521</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521</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36" hidden="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521</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521</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521</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521</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521</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521</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36">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521</v>
      </c>
      <c r="F63" s="153"/>
      <c r="G63" s="8"/>
      <c r="H63" s="13"/>
      <c r="I63" s="43"/>
      <c r="J63" s="42"/>
      <c r="K63" s="140" t="str">
        <f>IF($E63="NC",Criteres!H63,"")</f>
        <v/>
      </c>
      <c r="L63" s="140" t="str">
        <f>IF($E63="NC",Criteres!G63,"")</f>
        <v/>
      </c>
      <c r="M63" s="140" t="str">
        <f>IF($E63="NC",Criteres!J63,"")</f>
        <v/>
      </c>
      <c r="N63" s="140" t="str">
        <f>IF($E63="NC",Criteres!I63,"")</f>
        <v/>
      </c>
      <c r="O63" s="140" t="str">
        <f>IF($E63="NC",Criteres!F63,"")</f>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521</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3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521</v>
      </c>
      <c r="F65" s="153"/>
      <c r="G65" s="8"/>
      <c r="H65" s="13"/>
      <c r="I65" s="43"/>
      <c r="J65" s="42"/>
      <c r="K65" s="140" t="str">
        <f>IF($E65="NC",Criteres!H65,"")</f>
        <v/>
      </c>
      <c r="L65" s="140" t="str">
        <f>IF($E65="NC",Criteres!G65,"")</f>
        <v/>
      </c>
      <c r="M65" s="140" t="str">
        <f>IF($E65="NC",Criteres!J65,"")</f>
        <v/>
      </c>
      <c r="N65" s="140" t="str">
        <f>IF($E65="NC",Criteres!I65,"")</f>
        <v/>
      </c>
      <c r="O65" s="140" t="str">
        <f>IF($E65="NC",Criteres!F65,"")</f>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521</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24">
      <c r="A67" s="64" t="str">
        <f>Criteres!B67</f>
        <v>Structuration</v>
      </c>
      <c r="B67" s="65" t="str">
        <f>Criteres!C67</f>
        <v>9.1</v>
      </c>
      <c r="C67" s="65" t="str">
        <f>Criteres!D67</f>
        <v>A</v>
      </c>
      <c r="D67" s="66" t="str">
        <f>Criteres!E67</f>
        <v>Dans chaque page web, l'information est-elle structurée par l'utilisation appropriée de titres ?</v>
      </c>
      <c r="E67" s="9" t="s">
        <v>521</v>
      </c>
      <c r="F67" s="153"/>
      <c r="G67" s="8"/>
      <c r="H67" s="13"/>
      <c r="I67" s="43"/>
      <c r="J67" s="42"/>
      <c r="K67" s="140" t="str">
        <f>IF($E67="NC",Criteres!H67,"")</f>
        <v/>
      </c>
      <c r="L67" s="140" t="str">
        <f>IF($E67="NC",Criteres!G67,"")</f>
        <v/>
      </c>
      <c r="M67" s="140" t="str">
        <f>IF($E67="NC",Criteres!J67,"")</f>
        <v/>
      </c>
      <c r="N67" s="140" t="str">
        <f>IF($E67="NC",Criteres!I67,"")</f>
        <v/>
      </c>
      <c r="O67" s="140" t="str">
        <f>IF($E67="NC",Criteres!F67,"")</f>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521</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24">
      <c r="A69" s="64" t="str">
        <f>Criteres!B69</f>
        <v>Structuration</v>
      </c>
      <c r="B69" s="65" t="str">
        <f>Criteres!C69</f>
        <v>9.3</v>
      </c>
      <c r="C69" s="65" t="str">
        <f>Criteres!D69</f>
        <v>A</v>
      </c>
      <c r="D69" s="66" t="str">
        <f>Criteres!E69</f>
        <v>Dans chaque page web, chaque liste est-elle correctement structurée ?</v>
      </c>
      <c r="E69" s="9" t="s">
        <v>521</v>
      </c>
      <c r="F69" s="153"/>
      <c r="G69" s="8"/>
      <c r="H69" s="13"/>
      <c r="I69" s="43"/>
      <c r="J69" s="42"/>
      <c r="K69" s="140" t="str">
        <f>IF($E69="NC",Criteres!H69,"")</f>
        <v/>
      </c>
      <c r="L69" s="140" t="str">
        <f>IF($E69="NC",Criteres!G69,"")</f>
        <v/>
      </c>
      <c r="M69" s="140" t="str">
        <f>IF($E69="NC",Criteres!J69,"")</f>
        <v/>
      </c>
      <c r="N69" s="140" t="str">
        <f>IF($E69="NC",Criteres!I69,"")</f>
        <v/>
      </c>
      <c r="O69" s="140" t="str">
        <f>IF($E69="NC",Criteres!F69,"")</f>
        <v/>
      </c>
    </row>
    <row r="70" spans="1:15" ht="24">
      <c r="A70" s="64" t="str">
        <f>Criteres!B70</f>
        <v>Structuration</v>
      </c>
      <c r="B70" s="65" t="str">
        <f>Criteres!C70</f>
        <v>9.4</v>
      </c>
      <c r="C70" s="65" t="str">
        <f>Criteres!D70</f>
        <v>A</v>
      </c>
      <c r="D70" s="66" t="str">
        <f>Criteres!E70</f>
        <v>Dans chaque page web, chaque citation est-elle correctement indiquée ?</v>
      </c>
      <c r="E70" s="9" t="s">
        <v>521</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36" hidden="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24" hidden="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521</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521</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36">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521</v>
      </c>
      <c r="F75" s="153"/>
      <c r="G75" s="8"/>
      <c r="H75" s="13"/>
      <c r="I75" s="43"/>
      <c r="J75" s="42"/>
      <c r="K75" s="140" t="str">
        <f>IF($E75="NC",Criteres!H75,"")</f>
        <v/>
      </c>
      <c r="L75" s="140" t="str">
        <f>IF($E75="NC",Criteres!G75,"")</f>
        <v/>
      </c>
      <c r="M75" s="140" t="str">
        <f>IF($E75="NC",Criteres!J75,"")</f>
        <v/>
      </c>
      <c r="N75" s="140" t="str">
        <f>IF($E75="NC",Criteres!I75,"")</f>
        <v/>
      </c>
      <c r="O75" s="140" t="str">
        <f>IF($E75="NC",Criteres!F75,"")</f>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521</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521</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521</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521</v>
      </c>
      <c r="F79" s="153"/>
      <c r="G79" s="8"/>
      <c r="H79" s="13"/>
      <c r="I79" s="43"/>
      <c r="J79" s="42"/>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521</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521</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521</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521</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521</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521</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521</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36" hidden="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24" hidden="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48" hidden="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36" hidden="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24" hidden="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521</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521</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521</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521</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521</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521</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521</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521</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521</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521</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521</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521</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521</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36" hidden="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24" hidden="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24" hidden="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521</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521</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521</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521</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521</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521</v>
      </c>
      <c r="F113" s="153"/>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521</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521</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521</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521</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521</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24" hidden="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24" hidden="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36" hidden="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521</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521</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521</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521</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521</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521</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521</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521</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521</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521</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521</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521</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60" hidden="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48" hidden="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36" hidden="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48" hidden="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36" hidden="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48" hidden="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48" hidden="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48" hidden="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48" hidden="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48" hidden="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32" hidden="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60" hidden="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14000000}"/>
  <mergeCells count="2">
    <mergeCell ref="A1:C1"/>
    <mergeCell ref="A2:C2"/>
  </mergeCells>
  <conditionalFormatting sqref="E4:F145">
    <cfRule type="cellIs" dxfId="47" priority="10" operator="equal">
      <formula>"nt"</formula>
    </cfRule>
    <cfRule type="cellIs" dxfId="46" priority="7" operator="equal">
      <formula>"c"</formula>
    </cfRule>
    <cfRule type="cellIs" dxfId="45" priority="8" operator="equal">
      <formula>"nc"</formula>
    </cfRule>
    <cfRule type="cellIs" dxfId="44" priority="9" operator="equal">
      <formula>"na"</formula>
    </cfRule>
  </conditionalFormatting>
  <conditionalFormatting sqref="F4:F1000">
    <cfRule type="notContainsBlanks" dxfId="43" priority="55">
      <formula>LEN(TRIM(F4))&gt;0</formula>
    </cfRule>
  </conditionalFormatting>
  <conditionalFormatting sqref="G4:G136">
    <cfRule type="cellIs" dxfId="42" priority="104" operator="equal">
      <formula>"D"</formula>
    </cfRule>
  </conditionalFormatting>
  <conditionalFormatting sqref="K4:K145">
    <cfRule type="cellIs" dxfId="41" priority="4" operator="equal">
      <formula>3</formula>
    </cfRule>
    <cfRule type="cellIs" dxfId="40" priority="5" operator="equal">
      <formula>2</formula>
    </cfRule>
    <cfRule type="cellIs" dxfId="39" priority="6" operator="equal">
      <formula>1</formula>
    </cfRule>
  </conditionalFormatting>
  <conditionalFormatting sqref="M4:M145">
    <cfRule type="cellIs" dxfId="38" priority="1" operator="equal">
      <formula>"S"</formula>
    </cfRule>
    <cfRule type="cellIs" dxfId="37" priority="3" operator="equal">
      <formula>"C"</formula>
    </cfRule>
    <cfRule type="cellIs" dxfId="36" priority="2" operator="equal">
      <formula>"M"</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3"/>
  <dimension ref="A1:AME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5">
      <c r="A1" s="285" t="s">
        <v>509</v>
      </c>
      <c r="B1" s="285"/>
      <c r="C1" s="285"/>
      <c r="D1" s="116" t="str" cm="1">
        <f t="array" aca="1" ref="D1" ca="1">IF(VLOOKUP(RIGHT(CELL("nomfichier",A1),LEN(CELL("nomfichier",A1))-FIND("]",CELL("nomfichier",A1))),Echantillon!$A$12:$E$31,2)&gt;"",VLOOKUP(RIGHT(CELL("nomfichier",A1),LEN(CELL("nomfichier",A1))-FIND("]",CELL("nomfichier",A1))),Echantillon!$A$12:$E$31,2),"-")</f>
        <v>-</v>
      </c>
      <c r="E1" s="84"/>
      <c r="F1" s="157"/>
      <c r="G1" s="84"/>
      <c r="H1" s="84"/>
      <c r="I1" s="84"/>
      <c r="J1" s="59"/>
      <c r="K1" s="150"/>
      <c r="L1" s="150" t="s">
        <v>510</v>
      </c>
      <c r="M1" s="144"/>
      <c r="N1" s="144"/>
      <c r="O1" s="144"/>
    </row>
    <row r="2" spans="1:15">
      <c r="A2" s="286" t="s">
        <v>511</v>
      </c>
      <c r="B2" s="286"/>
      <c r="C2" s="286"/>
      <c r="D2" s="116" t="str" cm="1">
        <f t="array" aca="1" ref="D2" ca="1">IF(VLOOKUP(RIGHT(CELL("nomfichier",A2),LEN(CELL("nomfichier",A2))-FIND("]",CELL("nomfichier",A2))),Echantillon!$A$12:$E$31,3)&gt;"",VLOOKUP(RIGHT(CELL("nomfichier",A2),LEN(CELL("nomfichier",A2))-FIND("]",CELL("nomfichier",A2))),Echantillon!$A$12:$E$31,3),"-")</f>
        <v>-</v>
      </c>
      <c r="E2" s="85"/>
      <c r="F2" s="158"/>
      <c r="G2" s="85"/>
      <c r="H2" s="85"/>
      <c r="I2" s="85"/>
      <c r="J2" s="41"/>
      <c r="K2" s="144"/>
      <c r="L2" s="144"/>
      <c r="M2" s="144"/>
      <c r="N2" s="144"/>
      <c r="O2" s="144"/>
    </row>
    <row r="3" spans="1:1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row>
    <row r="4" spans="1:15" s="2" customFormat="1" ht="24">
      <c r="A4" s="64" t="str">
        <f>Criteres!B4</f>
        <v>Images</v>
      </c>
      <c r="B4" s="65" t="str">
        <f>Criteres!C4</f>
        <v>1.1</v>
      </c>
      <c r="C4" s="65" t="str">
        <f>Criteres!D4</f>
        <v>A</v>
      </c>
      <c r="D4" s="66" t="str">
        <f>Criteres!E4</f>
        <v>Chaque image porteuse d'information a-t-elle une alternative textuelle ?</v>
      </c>
      <c r="E4" s="9" t="s">
        <v>521</v>
      </c>
      <c r="F4" s="153"/>
      <c r="G4" s="8"/>
      <c r="H4" s="136"/>
      <c r="I4" s="43"/>
      <c r="J4" s="44"/>
      <c r="K4" s="140" t="str">
        <f>IF($E4="NC",Criteres!H4,"")</f>
        <v/>
      </c>
      <c r="L4" s="140" t="str">
        <f>IF($E4="NC",Criteres!G4,"")</f>
        <v/>
      </c>
      <c r="M4" s="140" t="str">
        <f>IF($E4="NC",Criteres!J4,"")</f>
        <v/>
      </c>
      <c r="N4" s="140" t="str">
        <f>IF($E4="NC",Criteres!I4,"")</f>
        <v/>
      </c>
      <c r="O4" s="140" t="str">
        <f>IF($E4="NC",Criteres!F4,"")</f>
        <v/>
      </c>
    </row>
    <row r="5" spans="1:15" s="2" customFormat="1" ht="36">
      <c r="A5" s="64" t="str">
        <f>Criteres!B5</f>
        <v>Images</v>
      </c>
      <c r="B5" s="65" t="str">
        <f>Criteres!C5</f>
        <v>1.2</v>
      </c>
      <c r="C5" s="65" t="str">
        <f>Criteres!D5</f>
        <v>A</v>
      </c>
      <c r="D5" s="66" t="str">
        <f>Criteres!E5</f>
        <v>Chaque image de décoration est-elle correctement ignorée par les technologies d'assistance ?</v>
      </c>
      <c r="E5" s="9" t="s">
        <v>521</v>
      </c>
      <c r="F5" s="153"/>
      <c r="G5" s="8"/>
      <c r="H5" s="13"/>
      <c r="I5" s="43"/>
      <c r="J5" s="42"/>
      <c r="K5" s="140" t="str">
        <f>IF($E5="NC",Criteres!H5,"")</f>
        <v/>
      </c>
      <c r="L5" s="140" t="str">
        <f>IF($E5="NC",Criteres!G5,"")</f>
        <v/>
      </c>
      <c r="M5" s="140" t="str">
        <f>IF($E5="NC",Criteres!J5,"")</f>
        <v/>
      </c>
      <c r="N5" s="140" t="str">
        <f>IF($E5="NC",Criteres!I5,"")</f>
        <v/>
      </c>
      <c r="O5" s="140" t="str">
        <f>IF($E5="NC",Criteres!F5,"")</f>
        <v/>
      </c>
    </row>
    <row r="6" spans="1:1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521</v>
      </c>
      <c r="F6" s="153"/>
      <c r="G6" s="8"/>
      <c r="H6" s="13"/>
      <c r="I6" s="43"/>
      <c r="J6" s="42"/>
      <c r="K6" s="140" t="str">
        <f>IF($E6="NC",Criteres!H6,"")</f>
        <v/>
      </c>
      <c r="L6" s="140" t="str">
        <f>IF($E6="NC",Criteres!G6,"")</f>
        <v/>
      </c>
      <c r="M6" s="140" t="str">
        <f>IF($E6="NC",Criteres!J6,"")</f>
        <v/>
      </c>
      <c r="N6" s="140" t="str">
        <f>IF($E6="NC",Criteres!I6,"")</f>
        <v/>
      </c>
      <c r="O6" s="140" t="str">
        <f>IF($E6="NC",Criteres!F6,"")</f>
        <v/>
      </c>
    </row>
    <row r="7" spans="1:1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521</v>
      </c>
      <c r="F7" s="153"/>
      <c r="G7" s="8"/>
      <c r="H7" s="13"/>
      <c r="I7" s="43"/>
      <c r="J7" s="42"/>
      <c r="K7" s="140" t="str">
        <f>IF($E7="NC",Criteres!H7,"")</f>
        <v/>
      </c>
      <c r="L7" s="140" t="str">
        <f>IF($E7="NC",Criteres!G7,"")</f>
        <v/>
      </c>
      <c r="M7" s="140" t="str">
        <f>IF($E7="NC",Criteres!J7,"")</f>
        <v/>
      </c>
      <c r="N7" s="140" t="str">
        <f>IF($E7="NC",Criteres!I7,"")</f>
        <v/>
      </c>
      <c r="O7" s="140" t="str">
        <f>IF($E7="NC",Criteres!F7,"")</f>
        <v/>
      </c>
    </row>
    <row r="8" spans="1:1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521</v>
      </c>
      <c r="F8" s="153"/>
      <c r="G8" s="8"/>
      <c r="H8" s="13"/>
      <c r="I8" s="43"/>
      <c r="J8" s="42"/>
      <c r="K8" s="140" t="str">
        <f>IF($E8="NC",Criteres!H8,"")</f>
        <v/>
      </c>
      <c r="L8" s="140" t="str">
        <f>IF($E8="NC",Criteres!G8,"")</f>
        <v/>
      </c>
      <c r="M8" s="140" t="str">
        <f>IF($E8="NC",Criteres!J8,"")</f>
        <v/>
      </c>
      <c r="N8" s="140" t="str">
        <f>IF($E8="NC",Criteres!I8,"")</f>
        <v/>
      </c>
      <c r="O8" s="140" t="str">
        <f>IF($E8="NC",Criteres!F8,"")</f>
        <v/>
      </c>
    </row>
    <row r="9" spans="1:15" ht="24">
      <c r="A9" s="64" t="str">
        <f>Criteres!B9</f>
        <v>Images</v>
      </c>
      <c r="B9" s="65" t="str">
        <f>Criteres!C9</f>
        <v>1.6</v>
      </c>
      <c r="C9" s="65" t="str">
        <f>Criteres!D9</f>
        <v>A</v>
      </c>
      <c r="D9" s="66" t="str">
        <f>Criteres!E9</f>
        <v>Chaque image porteuse d'information a-t-elle, si nécessaire, une description détaillée ?</v>
      </c>
      <c r="E9" s="9" t="s">
        <v>521</v>
      </c>
      <c r="F9" s="153"/>
      <c r="G9" s="8"/>
      <c r="H9" s="13"/>
      <c r="I9" s="43"/>
      <c r="J9" s="42"/>
      <c r="K9" s="140" t="str">
        <f>IF($E9="NC",Criteres!H9,"")</f>
        <v/>
      </c>
      <c r="L9" s="140" t="str">
        <f>IF($E9="NC",Criteres!G9,"")</f>
        <v/>
      </c>
      <c r="M9" s="140" t="str">
        <f>IF($E9="NC",Criteres!J9,"")</f>
        <v/>
      </c>
      <c r="N9" s="140" t="str">
        <f>IF($E9="NC",Criteres!I9,"")</f>
        <v/>
      </c>
      <c r="O9" s="140" t="str">
        <f>IF($E9="NC",Criteres!F9,"")</f>
        <v/>
      </c>
    </row>
    <row r="10" spans="1:1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521</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521</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5" ht="24">
      <c r="A12" s="64" t="str">
        <f>Criteres!B12</f>
        <v>Images</v>
      </c>
      <c r="B12" s="65" t="str">
        <f>Criteres!C12</f>
        <v>1.9</v>
      </c>
      <c r="C12" s="65" t="str">
        <f>Criteres!D12</f>
        <v>A</v>
      </c>
      <c r="D12" s="66" t="str">
        <f>Criteres!E12</f>
        <v>Chaque légende d'image est-elle, si nécessaire, correctement reliée à l'image correspondante ?</v>
      </c>
      <c r="E12" s="9" t="s">
        <v>521</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5" ht="48" hidden="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5" ht="16">
      <c r="A14" s="64" t="str">
        <f>Criteres!B14</f>
        <v>Cadres</v>
      </c>
      <c r="B14" s="65" t="str">
        <f>Criteres!C14</f>
        <v>2.1</v>
      </c>
      <c r="C14" s="65" t="str">
        <f>Criteres!D14</f>
        <v>A</v>
      </c>
      <c r="D14" s="66" t="str">
        <f>Criteres!E14</f>
        <v>Chaque cadre a-t-il un titre de cadre ?</v>
      </c>
      <c r="E14" s="9" t="s">
        <v>521</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5" ht="24">
      <c r="A15" s="64" t="str">
        <f>Criteres!B15</f>
        <v>Cadres</v>
      </c>
      <c r="B15" s="65" t="str">
        <f>Criteres!C15</f>
        <v>2.2</v>
      </c>
      <c r="C15" s="65" t="str">
        <f>Criteres!D15</f>
        <v>A</v>
      </c>
      <c r="D15" s="66" t="str">
        <f>Criteres!E15</f>
        <v>Pour chaque cadre ayant un titre de cadre, ce titre de cadre est-il pertinent ?</v>
      </c>
      <c r="E15" s="9" t="s">
        <v>521</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521</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521</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521</v>
      </c>
      <c r="F18" s="153"/>
      <c r="G18" s="8"/>
      <c r="H18" s="13"/>
      <c r="I18" s="43"/>
      <c r="J18" s="42"/>
      <c r="K18" s="140" t="str">
        <f>IF($E18="NC",Criteres!H18,"")</f>
        <v/>
      </c>
      <c r="L18" s="140" t="str">
        <f>IF($E18="NC",Criteres!G18,"")</f>
        <v/>
      </c>
      <c r="M18" s="140" t="str">
        <f>IF($E18="NC",Criteres!J18,"")</f>
        <v/>
      </c>
      <c r="N18" s="140" t="str">
        <f>IF($E18="NC",Criteres!I18,"")</f>
        <v/>
      </c>
      <c r="O18" s="140" t="str">
        <f>IF($E18="NC",Criteres!F18,"")</f>
        <v/>
      </c>
    </row>
    <row r="19" spans="1:15" ht="36" hidden="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521</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521</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521</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521</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521</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521</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521</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521</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521</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521</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521</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521</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521</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36" hidden="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36" hidden="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36" hidden="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36" hidden="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36" hidden="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36" hidden="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36" hidden="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521</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521</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521</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521</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521</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521</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521</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521</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521</v>
      </c>
      <c r="F48" s="153"/>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521</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24" hidden="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521</v>
      </c>
      <c r="F51" s="153"/>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521</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521</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521</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521</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36" hidden="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521</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521</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521</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521</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521</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521</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36">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521</v>
      </c>
      <c r="F63" s="153"/>
      <c r="G63" s="8"/>
      <c r="H63" s="13"/>
      <c r="I63" s="43"/>
      <c r="J63" s="42"/>
      <c r="K63" s="140" t="str">
        <f>IF($E63="NC",Criteres!H63,"")</f>
        <v/>
      </c>
      <c r="L63" s="140" t="str">
        <f>IF($E63="NC",Criteres!G63,"")</f>
        <v/>
      </c>
      <c r="M63" s="140" t="str">
        <f>IF($E63="NC",Criteres!J63,"")</f>
        <v/>
      </c>
      <c r="N63" s="140" t="str">
        <f>IF($E63="NC",Criteres!I63,"")</f>
        <v/>
      </c>
      <c r="O63" s="140" t="str">
        <f>IF($E63="NC",Criteres!F63,"")</f>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521</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3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521</v>
      </c>
      <c r="F65" s="153"/>
      <c r="G65" s="8"/>
      <c r="H65" s="13"/>
      <c r="I65" s="43"/>
      <c r="J65" s="42"/>
      <c r="K65" s="140" t="str">
        <f>IF($E65="NC",Criteres!H65,"")</f>
        <v/>
      </c>
      <c r="L65" s="140" t="str">
        <f>IF($E65="NC",Criteres!G65,"")</f>
        <v/>
      </c>
      <c r="M65" s="140" t="str">
        <f>IF($E65="NC",Criteres!J65,"")</f>
        <v/>
      </c>
      <c r="N65" s="140" t="str">
        <f>IF($E65="NC",Criteres!I65,"")</f>
        <v/>
      </c>
      <c r="O65" s="140" t="str">
        <f>IF($E65="NC",Criteres!F65,"")</f>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521</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24">
      <c r="A67" s="64" t="str">
        <f>Criteres!B67</f>
        <v>Structuration</v>
      </c>
      <c r="B67" s="65" t="str">
        <f>Criteres!C67</f>
        <v>9.1</v>
      </c>
      <c r="C67" s="65" t="str">
        <f>Criteres!D67</f>
        <v>A</v>
      </c>
      <c r="D67" s="66" t="str">
        <f>Criteres!E67</f>
        <v>Dans chaque page web, l'information est-elle structurée par l'utilisation appropriée de titres ?</v>
      </c>
      <c r="E67" s="9" t="s">
        <v>521</v>
      </c>
      <c r="F67" s="153"/>
      <c r="G67" s="8"/>
      <c r="H67" s="13"/>
      <c r="I67" s="43"/>
      <c r="J67" s="42"/>
      <c r="K67" s="140" t="str">
        <f>IF($E67="NC",Criteres!H67,"")</f>
        <v/>
      </c>
      <c r="L67" s="140" t="str">
        <f>IF($E67="NC",Criteres!G67,"")</f>
        <v/>
      </c>
      <c r="M67" s="140" t="str">
        <f>IF($E67="NC",Criteres!J67,"")</f>
        <v/>
      </c>
      <c r="N67" s="140" t="str">
        <f>IF($E67="NC",Criteres!I67,"")</f>
        <v/>
      </c>
      <c r="O67" s="140" t="str">
        <f>IF($E67="NC",Criteres!F67,"")</f>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521</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24">
      <c r="A69" s="64" t="str">
        <f>Criteres!B69</f>
        <v>Structuration</v>
      </c>
      <c r="B69" s="65" t="str">
        <f>Criteres!C69</f>
        <v>9.3</v>
      </c>
      <c r="C69" s="65" t="str">
        <f>Criteres!D69</f>
        <v>A</v>
      </c>
      <c r="D69" s="66" t="str">
        <f>Criteres!E69</f>
        <v>Dans chaque page web, chaque liste est-elle correctement structurée ?</v>
      </c>
      <c r="E69" s="9" t="s">
        <v>521</v>
      </c>
      <c r="F69" s="153"/>
      <c r="G69" s="8"/>
      <c r="H69" s="13"/>
      <c r="I69" s="43"/>
      <c r="J69" s="42"/>
      <c r="K69" s="140" t="str">
        <f>IF($E69="NC",Criteres!H69,"")</f>
        <v/>
      </c>
      <c r="L69" s="140" t="str">
        <f>IF($E69="NC",Criteres!G69,"")</f>
        <v/>
      </c>
      <c r="M69" s="140" t="str">
        <f>IF($E69="NC",Criteres!J69,"")</f>
        <v/>
      </c>
      <c r="N69" s="140" t="str">
        <f>IF($E69="NC",Criteres!I69,"")</f>
        <v/>
      </c>
      <c r="O69" s="140" t="str">
        <f>IF($E69="NC",Criteres!F69,"")</f>
        <v/>
      </c>
    </row>
    <row r="70" spans="1:15" ht="24">
      <c r="A70" s="64" t="str">
        <f>Criteres!B70</f>
        <v>Structuration</v>
      </c>
      <c r="B70" s="65" t="str">
        <f>Criteres!C70</f>
        <v>9.4</v>
      </c>
      <c r="C70" s="65" t="str">
        <f>Criteres!D70</f>
        <v>A</v>
      </c>
      <c r="D70" s="66" t="str">
        <f>Criteres!E70</f>
        <v>Dans chaque page web, chaque citation est-elle correctement indiquée ?</v>
      </c>
      <c r="E70" s="9" t="s">
        <v>521</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36" hidden="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24" hidden="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521</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521</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36">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521</v>
      </c>
      <c r="F75" s="153"/>
      <c r="G75" s="8"/>
      <c r="H75" s="13"/>
      <c r="I75" s="43"/>
      <c r="J75" s="42"/>
      <c r="K75" s="140" t="str">
        <f>IF($E75="NC",Criteres!H75,"")</f>
        <v/>
      </c>
      <c r="L75" s="140" t="str">
        <f>IF($E75="NC",Criteres!G75,"")</f>
        <v/>
      </c>
      <c r="M75" s="140" t="str">
        <f>IF($E75="NC",Criteres!J75,"")</f>
        <v/>
      </c>
      <c r="N75" s="140" t="str">
        <f>IF($E75="NC",Criteres!I75,"")</f>
        <v/>
      </c>
      <c r="O75" s="140" t="str">
        <f>IF($E75="NC",Criteres!F75,"")</f>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521</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521</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521</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521</v>
      </c>
      <c r="F79" s="153"/>
      <c r="G79" s="8"/>
      <c r="H79" s="13"/>
      <c r="I79" s="43"/>
      <c r="J79" s="42"/>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521</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521</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521</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521</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521</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521</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521</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36" hidden="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24" hidden="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48" hidden="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36" hidden="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24" hidden="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521</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521</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521</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521</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521</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521</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521</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521</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521</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521</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521</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521</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521</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36" hidden="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24" hidden="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24" hidden="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521</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521</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521</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521</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521</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521</v>
      </c>
      <c r="F113" s="153"/>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521</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521</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521</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521</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521</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24" hidden="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24" hidden="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36" hidden="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521</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521</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521</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521</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521</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521</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521</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521</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521</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521</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521</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521</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60" hidden="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48" hidden="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36" hidden="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48" hidden="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36" hidden="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48" hidden="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48" hidden="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48" hidden="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48" hidden="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48" hidden="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32" hidden="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60" hidden="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15000000}"/>
  <mergeCells count="2">
    <mergeCell ref="A1:C1"/>
    <mergeCell ref="A2:C2"/>
  </mergeCells>
  <conditionalFormatting sqref="E4:F145">
    <cfRule type="cellIs" dxfId="35" priority="10" operator="equal">
      <formula>"nt"</formula>
    </cfRule>
    <cfRule type="cellIs" dxfId="34" priority="7" operator="equal">
      <formula>"c"</formula>
    </cfRule>
    <cfRule type="cellIs" dxfId="33" priority="8" operator="equal">
      <formula>"nc"</formula>
    </cfRule>
    <cfRule type="cellIs" dxfId="32" priority="9" operator="equal">
      <formula>"na"</formula>
    </cfRule>
  </conditionalFormatting>
  <conditionalFormatting sqref="F4:F1000">
    <cfRule type="notContainsBlanks" dxfId="31" priority="55">
      <formula>LEN(TRIM(F4))&gt;0</formula>
    </cfRule>
  </conditionalFormatting>
  <conditionalFormatting sqref="G4:G136">
    <cfRule type="cellIs" dxfId="30" priority="104" operator="equal">
      <formula>"D"</formula>
    </cfRule>
  </conditionalFormatting>
  <conditionalFormatting sqref="K4:K145">
    <cfRule type="cellIs" dxfId="29" priority="4" operator="equal">
      <formula>3</formula>
    </cfRule>
    <cfRule type="cellIs" dxfId="28" priority="5" operator="equal">
      <formula>2</formula>
    </cfRule>
    <cfRule type="cellIs" dxfId="27" priority="6" operator="equal">
      <formula>1</formula>
    </cfRule>
  </conditionalFormatting>
  <conditionalFormatting sqref="M4:M145">
    <cfRule type="cellIs" dxfId="26" priority="1" operator="equal">
      <formula>"S"</formula>
    </cfRule>
    <cfRule type="cellIs" dxfId="25" priority="3" operator="equal">
      <formula>"C"</formula>
    </cfRule>
    <cfRule type="cellIs" dxfId="24" priority="2" operator="equal">
      <formula>"M"</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4"/>
  <dimension ref="A1:AME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5">
      <c r="A1" s="285" t="s">
        <v>509</v>
      </c>
      <c r="B1" s="285"/>
      <c r="C1" s="285"/>
      <c r="D1" s="116" t="str" cm="1">
        <f t="array" aca="1" ref="D1" ca="1">IF(VLOOKUP(RIGHT(CELL("nomfichier",A1),LEN(CELL("nomfichier",A1))-FIND("]",CELL("nomfichier",A1))),Echantillon!$A$12:$E$31,2)&gt;"",VLOOKUP(RIGHT(CELL("nomfichier",A1),LEN(CELL("nomfichier",A1))-FIND("]",CELL("nomfichier",A1))),Echantillon!$A$12:$E$31,2),"-")</f>
        <v>-</v>
      </c>
      <c r="E1" s="84"/>
      <c r="F1" s="157"/>
      <c r="G1" s="84"/>
      <c r="H1" s="84"/>
      <c r="I1" s="84"/>
      <c r="J1" s="59"/>
      <c r="K1" s="150"/>
      <c r="L1" s="150" t="s">
        <v>510</v>
      </c>
      <c r="M1" s="144"/>
      <c r="N1" s="144"/>
      <c r="O1" s="144"/>
    </row>
    <row r="2" spans="1:15">
      <c r="A2" s="286" t="s">
        <v>511</v>
      </c>
      <c r="B2" s="286"/>
      <c r="C2" s="286"/>
      <c r="D2" s="116" t="str" cm="1">
        <f t="array" aca="1" ref="D2" ca="1">IF(VLOOKUP(RIGHT(CELL("nomfichier",A2),LEN(CELL("nomfichier",A2))-FIND("]",CELL("nomfichier",A2))),Echantillon!$A$12:$E$31,3)&gt;"",VLOOKUP(RIGHT(CELL("nomfichier",A2),LEN(CELL("nomfichier",A2))-FIND("]",CELL("nomfichier",A2))),Echantillon!$A$12:$E$31,3),"-")</f>
        <v>-</v>
      </c>
      <c r="E2" s="85"/>
      <c r="F2" s="158"/>
      <c r="G2" s="85"/>
      <c r="H2" s="85"/>
      <c r="I2" s="85"/>
      <c r="J2" s="41"/>
      <c r="K2" s="144"/>
      <c r="L2" s="144"/>
      <c r="M2" s="144"/>
      <c r="N2" s="144"/>
      <c r="O2" s="144"/>
    </row>
    <row r="3" spans="1:1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row>
    <row r="4" spans="1:15" s="2" customFormat="1" ht="24">
      <c r="A4" s="64" t="str">
        <f>Criteres!B4</f>
        <v>Images</v>
      </c>
      <c r="B4" s="65" t="str">
        <f>Criteres!C4</f>
        <v>1.1</v>
      </c>
      <c r="C4" s="65" t="str">
        <f>Criteres!D4</f>
        <v>A</v>
      </c>
      <c r="D4" s="66" t="str">
        <f>Criteres!E4</f>
        <v>Chaque image porteuse d'information a-t-elle une alternative textuelle ?</v>
      </c>
      <c r="E4" s="9" t="s">
        <v>521</v>
      </c>
      <c r="F4" s="153"/>
      <c r="G4" s="8"/>
      <c r="H4" s="79"/>
      <c r="I4" s="43"/>
      <c r="J4" s="44"/>
      <c r="K4" s="140" t="str">
        <f>IF($E4="NC",Criteres!H4,"")</f>
        <v/>
      </c>
      <c r="L4" s="140" t="str">
        <f>IF($E4="NC",Criteres!G4,"")</f>
        <v/>
      </c>
      <c r="M4" s="140" t="str">
        <f>IF($E4="NC",Criteres!J4,"")</f>
        <v/>
      </c>
      <c r="N4" s="140" t="str">
        <f>IF($E4="NC",Criteres!I4,"")</f>
        <v/>
      </c>
      <c r="O4" s="140" t="str">
        <f>IF($E4="NC",Criteres!F4,"")</f>
        <v/>
      </c>
    </row>
    <row r="5" spans="1:15" s="2" customFormat="1" ht="36">
      <c r="A5" s="64" t="str">
        <f>Criteres!B5</f>
        <v>Images</v>
      </c>
      <c r="B5" s="65" t="str">
        <f>Criteres!C5</f>
        <v>1.2</v>
      </c>
      <c r="C5" s="65" t="str">
        <f>Criteres!D5</f>
        <v>A</v>
      </c>
      <c r="D5" s="66" t="str">
        <f>Criteres!E5</f>
        <v>Chaque image de décoration est-elle correctement ignorée par les technologies d'assistance ?</v>
      </c>
      <c r="E5" s="9" t="s">
        <v>521</v>
      </c>
      <c r="F5" s="153"/>
      <c r="G5" s="8"/>
      <c r="H5" s="13"/>
      <c r="I5" s="43"/>
      <c r="J5" s="42"/>
      <c r="K5" s="140" t="str">
        <f>IF($E5="NC",Criteres!H5,"")</f>
        <v/>
      </c>
      <c r="L5" s="140" t="str">
        <f>IF($E5="NC",Criteres!G5,"")</f>
        <v/>
      </c>
      <c r="M5" s="140" t="str">
        <f>IF($E5="NC",Criteres!J5,"")</f>
        <v/>
      </c>
      <c r="N5" s="140" t="str">
        <f>IF($E5="NC",Criteres!I5,"")</f>
        <v/>
      </c>
      <c r="O5" s="140" t="str">
        <f>IF($E5="NC",Criteres!F5,"")</f>
        <v/>
      </c>
    </row>
    <row r="6" spans="1:1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521</v>
      </c>
      <c r="F6" s="153"/>
      <c r="G6" s="8"/>
      <c r="H6" s="13"/>
      <c r="I6" s="43"/>
      <c r="J6" s="42"/>
      <c r="K6" s="140" t="str">
        <f>IF($E6="NC",Criteres!H6,"")</f>
        <v/>
      </c>
      <c r="L6" s="140" t="str">
        <f>IF($E6="NC",Criteres!G6,"")</f>
        <v/>
      </c>
      <c r="M6" s="140" t="str">
        <f>IF($E6="NC",Criteres!J6,"")</f>
        <v/>
      </c>
      <c r="N6" s="140" t="str">
        <f>IF($E6="NC",Criteres!I6,"")</f>
        <v/>
      </c>
      <c r="O6" s="140" t="str">
        <f>IF($E6="NC",Criteres!F6,"")</f>
        <v/>
      </c>
    </row>
    <row r="7" spans="1:1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521</v>
      </c>
      <c r="F7" s="153"/>
      <c r="G7" s="8"/>
      <c r="H7" s="13"/>
      <c r="I7" s="43"/>
      <c r="J7" s="42"/>
      <c r="K7" s="140" t="str">
        <f>IF($E7="NC",Criteres!H7,"")</f>
        <v/>
      </c>
      <c r="L7" s="140" t="str">
        <f>IF($E7="NC",Criteres!G7,"")</f>
        <v/>
      </c>
      <c r="M7" s="140" t="str">
        <f>IF($E7="NC",Criteres!J7,"")</f>
        <v/>
      </c>
      <c r="N7" s="140" t="str">
        <f>IF($E7="NC",Criteres!I7,"")</f>
        <v/>
      </c>
      <c r="O7" s="140" t="str">
        <f>IF($E7="NC",Criteres!F7,"")</f>
        <v/>
      </c>
    </row>
    <row r="8" spans="1:1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521</v>
      </c>
      <c r="F8" s="153"/>
      <c r="G8" s="8"/>
      <c r="H8" s="13"/>
      <c r="I8" s="43"/>
      <c r="J8" s="42"/>
      <c r="K8" s="140" t="str">
        <f>IF($E8="NC",Criteres!H8,"")</f>
        <v/>
      </c>
      <c r="L8" s="140" t="str">
        <f>IF($E8="NC",Criteres!G8,"")</f>
        <v/>
      </c>
      <c r="M8" s="140" t="str">
        <f>IF($E8="NC",Criteres!J8,"")</f>
        <v/>
      </c>
      <c r="N8" s="140" t="str">
        <f>IF($E8="NC",Criteres!I8,"")</f>
        <v/>
      </c>
      <c r="O8" s="140" t="str">
        <f>IF($E8="NC",Criteres!F8,"")</f>
        <v/>
      </c>
    </row>
    <row r="9" spans="1:15" ht="24">
      <c r="A9" s="64" t="str">
        <f>Criteres!B9</f>
        <v>Images</v>
      </c>
      <c r="B9" s="65" t="str">
        <f>Criteres!C9</f>
        <v>1.6</v>
      </c>
      <c r="C9" s="65" t="str">
        <f>Criteres!D9</f>
        <v>A</v>
      </c>
      <c r="D9" s="66" t="str">
        <f>Criteres!E9</f>
        <v>Chaque image porteuse d'information a-t-elle, si nécessaire, une description détaillée ?</v>
      </c>
      <c r="E9" s="9" t="s">
        <v>521</v>
      </c>
      <c r="F9" s="153"/>
      <c r="G9" s="8"/>
      <c r="H9" s="13"/>
      <c r="I9" s="43"/>
      <c r="J9" s="42"/>
      <c r="K9" s="140" t="str">
        <f>IF($E9="NC",Criteres!H9,"")</f>
        <v/>
      </c>
      <c r="L9" s="140" t="str">
        <f>IF($E9="NC",Criteres!G9,"")</f>
        <v/>
      </c>
      <c r="M9" s="140" t="str">
        <f>IF($E9="NC",Criteres!J9,"")</f>
        <v/>
      </c>
      <c r="N9" s="140" t="str">
        <f>IF($E9="NC",Criteres!I9,"")</f>
        <v/>
      </c>
      <c r="O9" s="140" t="str">
        <f>IF($E9="NC",Criteres!F9,"")</f>
        <v/>
      </c>
    </row>
    <row r="10" spans="1:1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521</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521</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5" ht="24">
      <c r="A12" s="64" t="str">
        <f>Criteres!B12</f>
        <v>Images</v>
      </c>
      <c r="B12" s="65" t="str">
        <f>Criteres!C12</f>
        <v>1.9</v>
      </c>
      <c r="C12" s="65" t="str">
        <f>Criteres!D12</f>
        <v>A</v>
      </c>
      <c r="D12" s="66" t="str">
        <f>Criteres!E12</f>
        <v>Chaque légende d'image est-elle, si nécessaire, correctement reliée à l'image correspondante ?</v>
      </c>
      <c r="E12" s="9" t="s">
        <v>521</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5" ht="48" hidden="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5" ht="16">
      <c r="A14" s="64" t="str">
        <f>Criteres!B14</f>
        <v>Cadres</v>
      </c>
      <c r="B14" s="65" t="str">
        <f>Criteres!C14</f>
        <v>2.1</v>
      </c>
      <c r="C14" s="65" t="str">
        <f>Criteres!D14</f>
        <v>A</v>
      </c>
      <c r="D14" s="66" t="str">
        <f>Criteres!E14</f>
        <v>Chaque cadre a-t-il un titre de cadre ?</v>
      </c>
      <c r="E14" s="9" t="s">
        <v>521</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5" ht="24">
      <c r="A15" s="64" t="str">
        <f>Criteres!B15</f>
        <v>Cadres</v>
      </c>
      <c r="B15" s="65" t="str">
        <f>Criteres!C15</f>
        <v>2.2</v>
      </c>
      <c r="C15" s="65" t="str">
        <f>Criteres!D15</f>
        <v>A</v>
      </c>
      <c r="D15" s="66" t="str">
        <f>Criteres!E15</f>
        <v>Pour chaque cadre ayant un titre de cadre, ce titre de cadre est-il pertinent ?</v>
      </c>
      <c r="E15" s="9" t="s">
        <v>521</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521</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521</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521</v>
      </c>
      <c r="F18" s="153"/>
      <c r="G18" s="8"/>
      <c r="H18" s="13"/>
      <c r="I18" s="43"/>
      <c r="J18" s="42"/>
      <c r="K18" s="140" t="str">
        <f>IF($E18="NC",Criteres!H18,"")</f>
        <v/>
      </c>
      <c r="L18" s="140" t="str">
        <f>IF($E18="NC",Criteres!G18,"")</f>
        <v/>
      </c>
      <c r="M18" s="140" t="str">
        <f>IF($E18="NC",Criteres!J18,"")</f>
        <v/>
      </c>
      <c r="N18" s="140" t="str">
        <f>IF($E18="NC",Criteres!I18,"")</f>
        <v/>
      </c>
      <c r="O18" s="140" t="str">
        <f>IF($E18="NC",Criteres!F18,"")</f>
        <v/>
      </c>
    </row>
    <row r="19" spans="1:15" ht="36" hidden="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521</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521</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521</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521</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521</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521</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521</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521</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521</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521</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521</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521</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521</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36" hidden="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36" hidden="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36" hidden="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36" hidden="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36" hidden="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36" hidden="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36" hidden="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521</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521</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521</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521</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521</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521</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521</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521</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521</v>
      </c>
      <c r="F48" s="153"/>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521</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24" hidden="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521</v>
      </c>
      <c r="F51" s="153"/>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521</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521</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521</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521</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36" hidden="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521</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521</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521</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521</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521</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521</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36">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521</v>
      </c>
      <c r="F63" s="153"/>
      <c r="G63" s="8"/>
      <c r="H63" s="13"/>
      <c r="I63" s="43"/>
      <c r="J63" s="42"/>
      <c r="K63" s="140" t="str">
        <f>IF($E63="NC",Criteres!H63,"")</f>
        <v/>
      </c>
      <c r="L63" s="140" t="str">
        <f>IF($E63="NC",Criteres!G63,"")</f>
        <v/>
      </c>
      <c r="M63" s="140" t="str">
        <f>IF($E63="NC",Criteres!J63,"")</f>
        <v/>
      </c>
      <c r="N63" s="140" t="str">
        <f>IF($E63="NC",Criteres!I63,"")</f>
        <v/>
      </c>
      <c r="O63" s="140" t="str">
        <f>IF($E63="NC",Criteres!F63,"")</f>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521</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3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521</v>
      </c>
      <c r="F65" s="153"/>
      <c r="G65" s="8"/>
      <c r="H65" s="13"/>
      <c r="I65" s="43"/>
      <c r="J65" s="42"/>
      <c r="K65" s="140" t="str">
        <f>IF($E65="NC",Criteres!H65,"")</f>
        <v/>
      </c>
      <c r="L65" s="140" t="str">
        <f>IF($E65="NC",Criteres!G65,"")</f>
        <v/>
      </c>
      <c r="M65" s="140" t="str">
        <f>IF($E65="NC",Criteres!J65,"")</f>
        <v/>
      </c>
      <c r="N65" s="140" t="str">
        <f>IF($E65="NC",Criteres!I65,"")</f>
        <v/>
      </c>
      <c r="O65" s="140" t="str">
        <f>IF($E65="NC",Criteres!F65,"")</f>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521</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24">
      <c r="A67" s="64" t="str">
        <f>Criteres!B67</f>
        <v>Structuration</v>
      </c>
      <c r="B67" s="65" t="str">
        <f>Criteres!C67</f>
        <v>9.1</v>
      </c>
      <c r="C67" s="65" t="str">
        <f>Criteres!D67</f>
        <v>A</v>
      </c>
      <c r="D67" s="66" t="str">
        <f>Criteres!E67</f>
        <v>Dans chaque page web, l'information est-elle structurée par l'utilisation appropriée de titres ?</v>
      </c>
      <c r="E67" s="9" t="s">
        <v>521</v>
      </c>
      <c r="F67" s="153"/>
      <c r="G67" s="8"/>
      <c r="H67" s="13"/>
      <c r="I67" s="43"/>
      <c r="J67" s="42"/>
      <c r="K67" s="140" t="str">
        <f>IF($E67="NC",Criteres!H67,"")</f>
        <v/>
      </c>
      <c r="L67" s="140" t="str">
        <f>IF($E67="NC",Criteres!G67,"")</f>
        <v/>
      </c>
      <c r="M67" s="140" t="str">
        <f>IF($E67="NC",Criteres!J67,"")</f>
        <v/>
      </c>
      <c r="N67" s="140" t="str">
        <f>IF($E67="NC",Criteres!I67,"")</f>
        <v/>
      </c>
      <c r="O67" s="140" t="str">
        <f>IF($E67="NC",Criteres!F67,"")</f>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521</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24">
      <c r="A69" s="64" t="str">
        <f>Criteres!B69</f>
        <v>Structuration</v>
      </c>
      <c r="B69" s="65" t="str">
        <f>Criteres!C69</f>
        <v>9.3</v>
      </c>
      <c r="C69" s="65" t="str">
        <f>Criteres!D69</f>
        <v>A</v>
      </c>
      <c r="D69" s="66" t="str">
        <f>Criteres!E69</f>
        <v>Dans chaque page web, chaque liste est-elle correctement structurée ?</v>
      </c>
      <c r="E69" s="9" t="s">
        <v>521</v>
      </c>
      <c r="F69" s="153"/>
      <c r="G69" s="8"/>
      <c r="H69" s="13"/>
      <c r="I69" s="43"/>
      <c r="J69" s="42"/>
      <c r="K69" s="140" t="str">
        <f>IF($E69="NC",Criteres!H69,"")</f>
        <v/>
      </c>
      <c r="L69" s="140" t="str">
        <f>IF($E69="NC",Criteres!G69,"")</f>
        <v/>
      </c>
      <c r="M69" s="140" t="str">
        <f>IF($E69="NC",Criteres!J69,"")</f>
        <v/>
      </c>
      <c r="N69" s="140" t="str">
        <f>IF($E69="NC",Criteres!I69,"")</f>
        <v/>
      </c>
      <c r="O69" s="140" t="str">
        <f>IF($E69="NC",Criteres!F69,"")</f>
        <v/>
      </c>
    </row>
    <row r="70" spans="1:15" ht="24">
      <c r="A70" s="64" t="str">
        <f>Criteres!B70</f>
        <v>Structuration</v>
      </c>
      <c r="B70" s="65" t="str">
        <f>Criteres!C70</f>
        <v>9.4</v>
      </c>
      <c r="C70" s="65" t="str">
        <f>Criteres!D70</f>
        <v>A</v>
      </c>
      <c r="D70" s="66" t="str">
        <f>Criteres!E70</f>
        <v>Dans chaque page web, chaque citation est-elle correctement indiquée ?</v>
      </c>
      <c r="E70" s="9" t="s">
        <v>521</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36" hidden="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24" hidden="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521</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521</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36">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521</v>
      </c>
      <c r="F75" s="153"/>
      <c r="G75" s="8"/>
      <c r="H75" s="13"/>
      <c r="I75" s="43"/>
      <c r="J75" s="42"/>
      <c r="K75" s="140" t="str">
        <f>IF($E75="NC",Criteres!H75,"")</f>
        <v/>
      </c>
      <c r="L75" s="140" t="str">
        <f>IF($E75="NC",Criteres!G75,"")</f>
        <v/>
      </c>
      <c r="M75" s="140" t="str">
        <f>IF($E75="NC",Criteres!J75,"")</f>
        <v/>
      </c>
      <c r="N75" s="140" t="str">
        <f>IF($E75="NC",Criteres!I75,"")</f>
        <v/>
      </c>
      <c r="O75" s="140" t="str">
        <f>IF($E75="NC",Criteres!F75,"")</f>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521</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521</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521</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521</v>
      </c>
      <c r="F79" s="153"/>
      <c r="G79" s="8"/>
      <c r="H79" s="13"/>
      <c r="I79" s="43"/>
      <c r="J79" s="42"/>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521</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521</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521</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521</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521</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521</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521</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36" hidden="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24" hidden="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48" hidden="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36" hidden="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24" hidden="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521</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521</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521</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521</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521</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521</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521</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521</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521</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521</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521</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521</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521</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36" hidden="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24" hidden="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24" hidden="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521</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521</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521</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521</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521</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521</v>
      </c>
      <c r="F113" s="153"/>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521</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521</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521</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521</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521</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24" hidden="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24" hidden="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36" hidden="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521</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521</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521</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521</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521</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521</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521</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521</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521</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521</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521</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521</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60" hidden="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48" hidden="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36" hidden="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48" hidden="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36" hidden="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48" hidden="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48" hidden="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48" hidden="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48" hidden="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48" hidden="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32" hidden="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60" hidden="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16000000}"/>
  <mergeCells count="2">
    <mergeCell ref="A1:C1"/>
    <mergeCell ref="A2:C2"/>
  </mergeCells>
  <conditionalFormatting sqref="E4:F145">
    <cfRule type="cellIs" dxfId="23" priority="10" operator="equal">
      <formula>"nt"</formula>
    </cfRule>
    <cfRule type="cellIs" dxfId="22" priority="7" operator="equal">
      <formula>"c"</formula>
    </cfRule>
    <cfRule type="cellIs" dxfId="21" priority="8" operator="equal">
      <formula>"nc"</formula>
    </cfRule>
    <cfRule type="cellIs" dxfId="20" priority="9" operator="equal">
      <formula>"na"</formula>
    </cfRule>
  </conditionalFormatting>
  <conditionalFormatting sqref="F4:F1000">
    <cfRule type="notContainsBlanks" dxfId="19" priority="55">
      <formula>LEN(TRIM(F4))&gt;0</formula>
    </cfRule>
  </conditionalFormatting>
  <conditionalFormatting sqref="G4:G136">
    <cfRule type="cellIs" dxfId="18" priority="104" operator="equal">
      <formula>"D"</formula>
    </cfRule>
  </conditionalFormatting>
  <conditionalFormatting sqref="K4:K145">
    <cfRule type="cellIs" dxfId="17" priority="4" operator="equal">
      <formula>3</formula>
    </cfRule>
    <cfRule type="cellIs" dxfId="16" priority="5" operator="equal">
      <formula>2</formula>
    </cfRule>
    <cfRule type="cellIs" dxfId="15" priority="6" operator="equal">
      <formula>1</formula>
    </cfRule>
  </conditionalFormatting>
  <conditionalFormatting sqref="M4:M145">
    <cfRule type="cellIs" dxfId="14" priority="1" operator="equal">
      <formula>"S"</formula>
    </cfRule>
    <cfRule type="cellIs" dxfId="13" priority="3" operator="equal">
      <formula>"C"</formula>
    </cfRule>
    <cfRule type="cellIs" dxfId="12" priority="2" operator="equal">
      <formula>"M"</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4FE7-DC4F-1347-A9E4-42E10E6163B5}">
  <sheetPr codeName="Feuil33"/>
  <dimension ref="A1:AME145"/>
  <sheetViews>
    <sheetView zoomScaleNormal="100" workbookViewId="0">
      <pane xSplit="7" ySplit="3" topLeftCell="H4" activePane="bottomRight" state="frozenSplit"/>
      <selection pane="topRight" activeCell="C24" sqref="C24"/>
      <selection pane="bottomLeft" activeCell="C24" sqref="C24"/>
      <selection pane="bottomRight" sqref="A1:C1"/>
    </sheetView>
  </sheetViews>
  <sheetFormatPr baseColWidth="10" defaultColWidth="8.6640625" defaultRowHeight="15"/>
  <cols>
    <col min="1" max="1" width="14.6640625" customWidth="1"/>
    <col min="2" max="2" width="5" style="62" customWidth="1"/>
    <col min="3" max="3" width="4" style="62" customWidth="1"/>
    <col min="4" max="4" width="36" style="63" customWidth="1"/>
    <col min="5" max="5" width="5" style="2" customWidth="1"/>
    <col min="6" max="6" width="4.1640625" style="103" customWidth="1"/>
    <col min="7" max="7" width="5" style="2" customWidth="1"/>
    <col min="8" max="8" width="80.6640625" style="2" customWidth="1"/>
    <col min="9" max="9" width="36" style="2" customWidth="1"/>
    <col min="10" max="10" width="30.6640625" style="2" customWidth="1"/>
    <col min="11" max="11" width="2.83203125" style="2" customWidth="1"/>
    <col min="12" max="12" width="20.1640625" style="2" customWidth="1"/>
    <col min="13" max="13" width="2.83203125" style="2" customWidth="1"/>
    <col min="14" max="14" width="24.83203125" style="2" customWidth="1"/>
    <col min="15" max="15" width="34.33203125" style="2" customWidth="1"/>
    <col min="16" max="1019" width="8.6640625" style="2"/>
  </cols>
  <sheetData>
    <row r="1" spans="1:15">
      <c r="A1" s="285" t="s">
        <v>509</v>
      </c>
      <c r="B1" s="285"/>
      <c r="C1" s="285"/>
      <c r="D1" s="116" t="str" cm="1">
        <f t="array" aca="1" ref="D1" ca="1">IF(VLOOKUP(RIGHT(CELL("nomfichier",A1),LEN(CELL("nomfichier",A1))-FIND("]",CELL("nomfichier",A1))),Echantillon!$A$12:$E$31,2)&gt;"",VLOOKUP(RIGHT(CELL("nomfichier",A1),LEN(CELL("nomfichier",A1))-FIND("]",CELL("nomfichier",A1))),Echantillon!$A$12:$E$31,2),"-")</f>
        <v>-</v>
      </c>
      <c r="E1" s="84"/>
      <c r="F1" s="157"/>
      <c r="G1" s="84"/>
      <c r="H1" s="84"/>
      <c r="I1" s="84"/>
      <c r="J1" s="59"/>
      <c r="K1" s="150"/>
      <c r="L1" s="150" t="s">
        <v>510</v>
      </c>
      <c r="M1" s="144"/>
      <c r="N1" s="144"/>
      <c r="O1" s="144"/>
    </row>
    <row r="2" spans="1:15">
      <c r="A2" s="286" t="s">
        <v>511</v>
      </c>
      <c r="B2" s="286"/>
      <c r="C2" s="286"/>
      <c r="D2" s="116" t="str" cm="1">
        <f t="array" aca="1" ref="D2" ca="1">IF(VLOOKUP(RIGHT(CELL("nomfichier",A2),LEN(CELL("nomfichier",A2))-FIND("]",CELL("nomfichier",A2))),Echantillon!$A$12:$E$31,3)&gt;"",VLOOKUP(RIGHT(CELL("nomfichier",A2),LEN(CELL("nomfichier",A2))-FIND("]",CELL("nomfichier",A2))),Echantillon!$A$12:$E$31,3),"-")</f>
        <v>-</v>
      </c>
      <c r="E2" s="85"/>
      <c r="F2" s="158"/>
      <c r="G2" s="85"/>
      <c r="H2" s="85"/>
      <c r="I2" s="85"/>
      <c r="J2" s="41"/>
      <c r="K2" s="144"/>
      <c r="L2" s="144"/>
      <c r="M2" s="144"/>
      <c r="N2" s="144"/>
      <c r="O2" s="144"/>
    </row>
    <row r="3" spans="1:15" s="67" customFormat="1" ht="70.25" customHeight="1">
      <c r="A3" s="117" t="s">
        <v>69</v>
      </c>
      <c r="B3" s="38" t="s">
        <v>71</v>
      </c>
      <c r="C3" s="38" t="s">
        <v>103</v>
      </c>
      <c r="D3" s="117" t="s">
        <v>104</v>
      </c>
      <c r="E3" s="38" t="s">
        <v>512</v>
      </c>
      <c r="F3" s="38" t="s">
        <v>513</v>
      </c>
      <c r="G3" s="38" t="s">
        <v>514</v>
      </c>
      <c r="H3" s="39" t="s">
        <v>515</v>
      </c>
      <c r="I3" s="39" t="s">
        <v>516</v>
      </c>
      <c r="J3" s="39" t="s">
        <v>517</v>
      </c>
      <c r="K3" s="151"/>
      <c r="L3" s="152" t="s">
        <v>518</v>
      </c>
      <c r="M3" s="151"/>
      <c r="N3" s="152" t="s">
        <v>519</v>
      </c>
      <c r="O3" s="145" t="s">
        <v>99</v>
      </c>
    </row>
    <row r="4" spans="1:15" s="2" customFormat="1" ht="24">
      <c r="A4" s="64" t="str">
        <f>Criteres!B4</f>
        <v>Images</v>
      </c>
      <c r="B4" s="65" t="str">
        <f>Criteres!C4</f>
        <v>1.1</v>
      </c>
      <c r="C4" s="65" t="str">
        <f>Criteres!D4</f>
        <v>A</v>
      </c>
      <c r="D4" s="66" t="str">
        <f>Criteres!E4</f>
        <v>Chaque image porteuse d'information a-t-elle une alternative textuelle ?</v>
      </c>
      <c r="E4" s="9" t="s">
        <v>521</v>
      </c>
      <c r="F4" s="153"/>
      <c r="G4" s="8"/>
      <c r="H4" s="79"/>
      <c r="I4" s="43"/>
      <c r="J4" s="44"/>
      <c r="K4" s="140" t="str">
        <f>IF($E4="NC",Criteres!H4,"")</f>
        <v/>
      </c>
      <c r="L4" s="140" t="str">
        <f>IF($E4="NC",Criteres!G4,"")</f>
        <v/>
      </c>
      <c r="M4" s="140" t="str">
        <f>IF($E4="NC",Criteres!J4,"")</f>
        <v/>
      </c>
      <c r="N4" s="140" t="str">
        <f>IF($E4="NC",Criteres!I4,"")</f>
        <v/>
      </c>
      <c r="O4" s="140" t="str">
        <f>IF($E4="NC",Criteres!F4,"")</f>
        <v/>
      </c>
    </row>
    <row r="5" spans="1:15" s="2" customFormat="1" ht="36">
      <c r="A5" s="64" t="str">
        <f>Criteres!B5</f>
        <v>Images</v>
      </c>
      <c r="B5" s="65" t="str">
        <f>Criteres!C5</f>
        <v>1.2</v>
      </c>
      <c r="C5" s="65" t="str">
        <f>Criteres!D5</f>
        <v>A</v>
      </c>
      <c r="D5" s="66" t="str">
        <f>Criteres!E5</f>
        <v>Chaque image de décoration est-elle correctement ignorée par les technologies d'assistance ?</v>
      </c>
      <c r="E5" s="9" t="s">
        <v>521</v>
      </c>
      <c r="F5" s="153"/>
      <c r="G5" s="8"/>
      <c r="H5" s="13"/>
      <c r="I5" s="43"/>
      <c r="J5" s="42"/>
      <c r="K5" s="140" t="str">
        <f>IF($E5="NC",Criteres!H5,"")</f>
        <v/>
      </c>
      <c r="L5" s="140" t="str">
        <f>IF($E5="NC",Criteres!G5,"")</f>
        <v/>
      </c>
      <c r="M5" s="140" t="str">
        <f>IF($E5="NC",Criteres!J5,"")</f>
        <v/>
      </c>
      <c r="N5" s="140" t="str">
        <f>IF($E5="NC",Criteres!I5,"")</f>
        <v/>
      </c>
      <c r="O5" s="140" t="str">
        <f>IF($E5="NC",Criteres!F5,"")</f>
        <v/>
      </c>
    </row>
    <row r="6" spans="1:15" s="2" customFormat="1" ht="36">
      <c r="A6" s="64" t="str">
        <f>Criteres!B6</f>
        <v>Images</v>
      </c>
      <c r="B6" s="65" t="str">
        <f>Criteres!C6</f>
        <v>1.3</v>
      </c>
      <c r="C6" s="65" t="str">
        <f>Criteres!D6</f>
        <v>A</v>
      </c>
      <c r="D6" s="66" t="str">
        <f>Criteres!E6</f>
        <v>Pour chaque image porteuse d'information ayant une alternative textuelle, cette alternative est-elle pertinente (hors cas particuliers) ?</v>
      </c>
      <c r="E6" s="9" t="s">
        <v>521</v>
      </c>
      <c r="F6" s="153"/>
      <c r="G6" s="8"/>
      <c r="H6" s="13"/>
      <c r="I6" s="43"/>
      <c r="J6" s="42"/>
      <c r="K6" s="140" t="str">
        <f>IF($E6="NC",Criteres!H6,"")</f>
        <v/>
      </c>
      <c r="L6" s="140" t="str">
        <f>IF($E6="NC",Criteres!G6,"")</f>
        <v/>
      </c>
      <c r="M6" s="140" t="str">
        <f>IF($E6="NC",Criteres!J6,"")</f>
        <v/>
      </c>
      <c r="N6" s="140" t="str">
        <f>IF($E6="NC",Criteres!I6,"")</f>
        <v/>
      </c>
      <c r="O6" s="140" t="str">
        <f>IF($E6="NC",Criteres!F6,"")</f>
        <v/>
      </c>
    </row>
    <row r="7" spans="1:15" ht="48">
      <c r="A7" s="64" t="str">
        <f>Criteres!B7</f>
        <v>Images</v>
      </c>
      <c r="B7" s="65" t="str">
        <f>Criteres!C7</f>
        <v>1.4</v>
      </c>
      <c r="C7" s="65" t="str">
        <f>Criteres!D7</f>
        <v>A</v>
      </c>
      <c r="D7" s="66" t="str">
        <f>Criteres!E7</f>
        <v>Pour chaque image utilisée comme CAPTCHA ou comme image-test, ayant une alternative textuelle, cette alternative permet-elle d'identifier la nature et la fonction de l'image ?</v>
      </c>
      <c r="E7" s="9" t="s">
        <v>521</v>
      </c>
      <c r="F7" s="153"/>
      <c r="G7" s="8"/>
      <c r="H7" s="13"/>
      <c r="I7" s="43"/>
      <c r="J7" s="42"/>
      <c r="K7" s="140" t="str">
        <f>IF($E7="NC",Criteres!H7,"")</f>
        <v/>
      </c>
      <c r="L7" s="140" t="str">
        <f>IF($E7="NC",Criteres!G7,"")</f>
        <v/>
      </c>
      <c r="M7" s="140" t="str">
        <f>IF($E7="NC",Criteres!J7,"")</f>
        <v/>
      </c>
      <c r="N7" s="140" t="str">
        <f>IF($E7="NC",Criteres!I7,"")</f>
        <v/>
      </c>
      <c r="O7" s="140" t="str">
        <f>IF($E7="NC",Criteres!F7,"")</f>
        <v/>
      </c>
    </row>
    <row r="8" spans="1:15" ht="36">
      <c r="A8" s="64" t="str">
        <f>Criteres!B8</f>
        <v>Images</v>
      </c>
      <c r="B8" s="65" t="str">
        <f>Criteres!C8</f>
        <v>1.5</v>
      </c>
      <c r="C8" s="65" t="str">
        <f>Criteres!D8</f>
        <v>A</v>
      </c>
      <c r="D8" s="66" t="str">
        <f>Criteres!E8</f>
        <v>Pour chaque image utilisée comme CAPTCHA, une solution d'accès alternatif au contenu ou à la fonction du CAPTCHA est-elle présente ?</v>
      </c>
      <c r="E8" s="9" t="s">
        <v>521</v>
      </c>
      <c r="F8" s="153"/>
      <c r="G8" s="8"/>
      <c r="H8" s="13"/>
      <c r="I8" s="43"/>
      <c r="J8" s="42"/>
      <c r="K8" s="140" t="str">
        <f>IF($E8="NC",Criteres!H8,"")</f>
        <v/>
      </c>
      <c r="L8" s="140" t="str">
        <f>IF($E8="NC",Criteres!G8,"")</f>
        <v/>
      </c>
      <c r="M8" s="140" t="str">
        <f>IF($E8="NC",Criteres!J8,"")</f>
        <v/>
      </c>
      <c r="N8" s="140" t="str">
        <f>IF($E8="NC",Criteres!I8,"")</f>
        <v/>
      </c>
      <c r="O8" s="140" t="str">
        <f>IF($E8="NC",Criteres!F8,"")</f>
        <v/>
      </c>
    </row>
    <row r="9" spans="1:15" ht="24">
      <c r="A9" s="64" t="str">
        <f>Criteres!B9</f>
        <v>Images</v>
      </c>
      <c r="B9" s="65" t="str">
        <f>Criteres!C9</f>
        <v>1.6</v>
      </c>
      <c r="C9" s="65" t="str">
        <f>Criteres!D9</f>
        <v>A</v>
      </c>
      <c r="D9" s="66" t="str">
        <f>Criteres!E9</f>
        <v>Chaque image porteuse d'information a-t-elle, si nécessaire, une description détaillée ?</v>
      </c>
      <c r="E9" s="9" t="s">
        <v>521</v>
      </c>
      <c r="F9" s="153"/>
      <c r="G9" s="8"/>
      <c r="H9" s="13"/>
      <c r="I9" s="43"/>
      <c r="J9" s="42"/>
      <c r="K9" s="140" t="str">
        <f>IF($E9="NC",Criteres!H9,"")</f>
        <v/>
      </c>
      <c r="L9" s="140" t="str">
        <f>IF($E9="NC",Criteres!G9,"")</f>
        <v/>
      </c>
      <c r="M9" s="140" t="str">
        <f>IF($E9="NC",Criteres!J9,"")</f>
        <v/>
      </c>
      <c r="N9" s="140" t="str">
        <f>IF($E9="NC",Criteres!I9,"")</f>
        <v/>
      </c>
      <c r="O9" s="140" t="str">
        <f>IF($E9="NC",Criteres!F9,"")</f>
        <v/>
      </c>
    </row>
    <row r="10" spans="1:15" ht="36">
      <c r="A10" s="64" t="str">
        <f>Criteres!B10</f>
        <v>Images</v>
      </c>
      <c r="B10" s="65" t="str">
        <f>Criteres!C10</f>
        <v>1.7</v>
      </c>
      <c r="C10" s="65" t="str">
        <f>Criteres!D10</f>
        <v>A</v>
      </c>
      <c r="D10" s="66" t="str">
        <f>Criteres!E10</f>
        <v>Pour chaque image porteuse d'information ayant une description détaillée, cette description est-elle pertinente ?</v>
      </c>
      <c r="E10" s="9" t="s">
        <v>521</v>
      </c>
      <c r="F10" s="153"/>
      <c r="G10" s="8"/>
      <c r="H10" s="13"/>
      <c r="I10" s="43"/>
      <c r="J10" s="42"/>
      <c r="K10" s="140" t="str">
        <f>IF($E10="NC",Criteres!H10,"")</f>
        <v/>
      </c>
      <c r="L10" s="140" t="str">
        <f>IF($E10="NC",Criteres!G10,"")</f>
        <v/>
      </c>
      <c r="M10" s="140" t="str">
        <f>IF($E10="NC",Criteres!J10,"")</f>
        <v/>
      </c>
      <c r="N10" s="140" t="str">
        <f>IF($E10="NC",Criteres!I10,"")</f>
        <v/>
      </c>
      <c r="O10" s="140" t="str">
        <f>IF($E10="NC",Criteres!F10,"")</f>
        <v/>
      </c>
    </row>
    <row r="11" spans="1:15" ht="60">
      <c r="A11" s="64" t="str">
        <f>Criteres!B11</f>
        <v>Images</v>
      </c>
      <c r="B11" s="65" t="str">
        <f>Criteres!C11</f>
        <v>1.8</v>
      </c>
      <c r="C11" s="65" t="str">
        <f>Criteres!D11</f>
        <v>AA</v>
      </c>
      <c r="D11" s="66" t="str">
        <f>Criteres!E11</f>
        <v>Chaque image texte porteuse d'information, en l'absence d'un mécanisme de remplacement, doit si possible être remplacée par du texte stylé. Cette règle est-elle respectée (hors cas particuliers) ?</v>
      </c>
      <c r="E11" s="9" t="s">
        <v>521</v>
      </c>
      <c r="F11" s="153"/>
      <c r="G11" s="8"/>
      <c r="H11" s="13"/>
      <c r="I11" s="43"/>
      <c r="J11" s="42"/>
      <c r="K11" s="140" t="str">
        <f>IF($E11="NC",Criteres!H11,"")</f>
        <v/>
      </c>
      <c r="L11" s="140" t="str">
        <f>IF($E11="NC",Criteres!G11,"")</f>
        <v/>
      </c>
      <c r="M11" s="140" t="str">
        <f>IF($E11="NC",Criteres!J11,"")</f>
        <v/>
      </c>
      <c r="N11" s="140" t="str">
        <f>IF($E11="NC",Criteres!I11,"")</f>
        <v/>
      </c>
      <c r="O11" s="140" t="str">
        <f>IF($E11="NC",Criteres!F11,"")</f>
        <v/>
      </c>
    </row>
    <row r="12" spans="1:15" ht="24">
      <c r="A12" s="64" t="str">
        <f>Criteres!B12</f>
        <v>Images</v>
      </c>
      <c r="B12" s="65" t="str">
        <f>Criteres!C12</f>
        <v>1.9</v>
      </c>
      <c r="C12" s="65" t="str">
        <f>Criteres!D12</f>
        <v>A</v>
      </c>
      <c r="D12" s="66" t="str">
        <f>Criteres!E12</f>
        <v>Chaque légende d'image est-elle, si nécessaire, correctement reliée à l'image correspondante ?</v>
      </c>
      <c r="E12" s="9" t="s">
        <v>521</v>
      </c>
      <c r="F12" s="153"/>
      <c r="G12" s="8"/>
      <c r="H12" s="13"/>
      <c r="I12" s="43"/>
      <c r="J12" s="42"/>
      <c r="K12" s="140" t="str">
        <f>IF($E12="NC",Criteres!H12,"")</f>
        <v/>
      </c>
      <c r="L12" s="140" t="str">
        <f>IF($E12="NC",Criteres!G12,"")</f>
        <v/>
      </c>
      <c r="M12" s="140" t="str">
        <f>IF($E12="NC",Criteres!J12,"")</f>
        <v/>
      </c>
      <c r="N12" s="140" t="str">
        <f>IF($E12="NC",Criteres!I12,"")</f>
        <v/>
      </c>
      <c r="O12" s="140" t="str">
        <f>IF($E12="NC",Criteres!F12,"")</f>
        <v/>
      </c>
    </row>
    <row r="13" spans="1:15" ht="48" hidden="1">
      <c r="A13" s="64" t="str">
        <f>Criteres!B13</f>
        <v>Images</v>
      </c>
      <c r="B13" s="65" t="str">
        <f>Criteres!C13</f>
        <v>1.10</v>
      </c>
      <c r="C13" s="65" t="str">
        <f>Criteres!D13</f>
        <v>AAA</v>
      </c>
      <c r="D13" s="66" t="str">
        <f>Criteres!E13</f>
        <v>Chaque image texte porteuse d'information, doit si possible être remplacée par du texte stylé. Cette règle est-elle respectée (hors cas particuliers) ?</v>
      </c>
      <c r="E13" s="9" t="s">
        <v>521</v>
      </c>
      <c r="F13" s="153"/>
      <c r="G13" s="8"/>
      <c r="H13" s="13"/>
      <c r="I13" s="43"/>
      <c r="J13" s="42"/>
      <c r="K13" s="140" t="str">
        <f>IF($E13="NC",Criteres!H13,"")</f>
        <v/>
      </c>
      <c r="L13" s="140" t="str">
        <f>IF($E13="NC",Criteres!G13,"")</f>
        <v/>
      </c>
      <c r="M13" s="140" t="str">
        <f>IF($E13="NC",Criteres!J13,"")</f>
        <v/>
      </c>
      <c r="N13" s="140" t="str">
        <f>IF($E13="NC",Criteres!I13,"")</f>
        <v/>
      </c>
      <c r="O13" s="140" t="str">
        <f>IF($E13="NC",Criteres!F13,"")</f>
        <v/>
      </c>
    </row>
    <row r="14" spans="1:15" ht="16">
      <c r="A14" s="64" t="str">
        <f>Criteres!B14</f>
        <v>Cadres</v>
      </c>
      <c r="B14" s="65" t="str">
        <f>Criteres!C14</f>
        <v>2.1</v>
      </c>
      <c r="C14" s="65" t="str">
        <f>Criteres!D14</f>
        <v>A</v>
      </c>
      <c r="D14" s="66" t="str">
        <f>Criteres!E14</f>
        <v>Chaque cadre a-t-il un titre de cadre ?</v>
      </c>
      <c r="E14" s="9" t="s">
        <v>521</v>
      </c>
      <c r="F14" s="153"/>
      <c r="G14" s="8"/>
      <c r="H14" s="13"/>
      <c r="I14" s="43"/>
      <c r="J14" s="42"/>
      <c r="K14" s="140" t="str">
        <f>IF($E14="NC",Criteres!H14,"")</f>
        <v/>
      </c>
      <c r="L14" s="140" t="str">
        <f>IF($E14="NC",Criteres!G14,"")</f>
        <v/>
      </c>
      <c r="M14" s="140" t="str">
        <f>IF($E14="NC",Criteres!J14,"")</f>
        <v/>
      </c>
      <c r="N14" s="140" t="str">
        <f>IF($E14="NC",Criteres!I14,"")</f>
        <v/>
      </c>
      <c r="O14" s="140" t="str">
        <f>IF($E14="NC",Criteres!F14,"")</f>
        <v/>
      </c>
    </row>
    <row r="15" spans="1:15" ht="24">
      <c r="A15" s="64" t="str">
        <f>Criteres!B15</f>
        <v>Cadres</v>
      </c>
      <c r="B15" s="65" t="str">
        <f>Criteres!C15</f>
        <v>2.2</v>
      </c>
      <c r="C15" s="65" t="str">
        <f>Criteres!D15</f>
        <v>A</v>
      </c>
      <c r="D15" s="66" t="str">
        <f>Criteres!E15</f>
        <v>Pour chaque cadre ayant un titre de cadre, ce titre de cadre est-il pertinent ?</v>
      </c>
      <c r="E15" s="9" t="s">
        <v>521</v>
      </c>
      <c r="F15" s="153"/>
      <c r="G15" s="8"/>
      <c r="H15" s="13"/>
      <c r="I15" s="43"/>
      <c r="J15" s="42"/>
      <c r="K15" s="140" t="str">
        <f>IF($E15="NC",Criteres!H15,"")</f>
        <v/>
      </c>
      <c r="L15" s="140" t="str">
        <f>IF($E15="NC",Criteres!G15,"")</f>
        <v/>
      </c>
      <c r="M15" s="140" t="str">
        <f>IF($E15="NC",Criteres!J15,"")</f>
        <v/>
      </c>
      <c r="N15" s="140" t="str">
        <f>IF($E15="NC",Criteres!I15,"")</f>
        <v/>
      </c>
      <c r="O15" s="140" t="str">
        <f>IF($E15="NC",Criteres!F15,"")</f>
        <v/>
      </c>
    </row>
    <row r="16" spans="1:15" ht="36">
      <c r="A16" s="64" t="str">
        <f>Criteres!B16</f>
        <v>Couleurs</v>
      </c>
      <c r="B16" s="65" t="str">
        <f>Criteres!C16</f>
        <v>3.1</v>
      </c>
      <c r="C16" s="65" t="str">
        <f>Criteres!D16</f>
        <v>A</v>
      </c>
      <c r="D16" s="66" t="str">
        <f>Criteres!E16</f>
        <v>Dans chaque page web, l'information ne doit pas être donnée uniquement par la couleur. Cette règle est-elle respectée ?</v>
      </c>
      <c r="E16" s="9" t="s">
        <v>521</v>
      </c>
      <c r="F16" s="153"/>
      <c r="G16" s="8"/>
      <c r="H16" s="13"/>
      <c r="I16" s="43"/>
      <c r="J16" s="42"/>
      <c r="K16" s="140" t="str">
        <f>IF($E16="NC",Criteres!H16,"")</f>
        <v/>
      </c>
      <c r="L16" s="140" t="str">
        <f>IF($E16="NC",Criteres!G16,"")</f>
        <v/>
      </c>
      <c r="M16" s="140" t="str">
        <f>IF($E16="NC",Criteres!J16,"")</f>
        <v/>
      </c>
      <c r="N16" s="140" t="str">
        <f>IF($E16="NC",Criteres!I16,"")</f>
        <v/>
      </c>
      <c r="O16" s="140" t="str">
        <f>IF($E16="NC",Criteres!F16,"")</f>
        <v/>
      </c>
    </row>
    <row r="17" spans="1:15" ht="36">
      <c r="A17" s="64" t="str">
        <f>Criteres!B17</f>
        <v>Couleurs</v>
      </c>
      <c r="B17" s="65" t="str">
        <f>Criteres!C17</f>
        <v>3.2</v>
      </c>
      <c r="C17" s="65" t="str">
        <f>Criteres!D17</f>
        <v>AA</v>
      </c>
      <c r="D17" s="66" t="str">
        <f>Criteres!E17</f>
        <v>Dans chaque page web, le contraste entre la couleur du texte et la couleur de son arrière-plan est-il suffisamment élevé (hors cas particuliers) ?</v>
      </c>
      <c r="E17" s="9" t="s">
        <v>521</v>
      </c>
      <c r="F17" s="153"/>
      <c r="G17" s="8"/>
      <c r="H17" s="13"/>
      <c r="I17" s="43"/>
      <c r="J17" s="42"/>
      <c r="K17" s="140" t="str">
        <f>IF($E17="NC",Criteres!H17,"")</f>
        <v/>
      </c>
      <c r="L17" s="140" t="str">
        <f>IF($E17="NC",Criteres!G17,"")</f>
        <v/>
      </c>
      <c r="M17" s="140" t="str">
        <f>IF($E17="NC",Criteres!J17,"")</f>
        <v/>
      </c>
      <c r="N17" s="140" t="str">
        <f>IF($E17="NC",Criteres!I17,"")</f>
        <v/>
      </c>
      <c r="O17" s="140" t="str">
        <f>IF($E17="NC",Criteres!F17,"")</f>
        <v/>
      </c>
    </row>
    <row r="18" spans="1:15" ht="48">
      <c r="A18" s="64" t="str">
        <f>Criteres!B18</f>
        <v>Couleurs</v>
      </c>
      <c r="B18" s="65" t="str">
        <f>Criteres!C18</f>
        <v>3.3</v>
      </c>
      <c r="C18" s="65" t="str">
        <f>Criteres!D18</f>
        <v>AA</v>
      </c>
      <c r="D18" s="66" t="str">
        <f>Criteres!E18</f>
        <v>Dans chaque page web, les couleurs utilisées dans les composants d'interface ou les éléments graphiques porteurs d'informations sont-elles suffisamment contrastées (hors cas particuliers ) ?</v>
      </c>
      <c r="E18" s="9" t="s">
        <v>521</v>
      </c>
      <c r="F18" s="153"/>
      <c r="G18" s="8"/>
      <c r="H18" s="13"/>
      <c r="I18" s="43"/>
      <c r="J18" s="42"/>
      <c r="K18" s="140" t="str">
        <f>IF($E18="NC",Criteres!H18,"")</f>
        <v/>
      </c>
      <c r="L18" s="140" t="str">
        <f>IF($E18="NC",Criteres!G18,"")</f>
        <v/>
      </c>
      <c r="M18" s="140" t="str">
        <f>IF($E18="NC",Criteres!J18,"")</f>
        <v/>
      </c>
      <c r="N18" s="140" t="str">
        <f>IF($E18="NC",Criteres!I18,"")</f>
        <v/>
      </c>
      <c r="O18" s="140" t="str">
        <f>IF($E18="NC",Criteres!F18,"")</f>
        <v/>
      </c>
    </row>
    <row r="19" spans="1:15" ht="36" hidden="1">
      <c r="A19" s="64" t="str">
        <f>Criteres!B19</f>
        <v>Couleurs</v>
      </c>
      <c r="B19" s="65" t="str">
        <f>Criteres!C19</f>
        <v>3.4</v>
      </c>
      <c r="C19" s="65" t="str">
        <f>Criteres!D19</f>
        <v>AAA</v>
      </c>
      <c r="D19" s="66" t="str">
        <f>Criteres!E19</f>
        <v>Dans chaque page Web, le contraste entre la couleur du texte et la couleur de son arrière-plan est-il amélioré (hors cas particuliers) ?</v>
      </c>
      <c r="E19" s="9" t="s">
        <v>521</v>
      </c>
      <c r="F19" s="153"/>
      <c r="G19" s="8"/>
      <c r="H19" s="13"/>
      <c r="I19" s="43"/>
      <c r="J19" s="42"/>
      <c r="K19" s="140" t="str">
        <f>IF($E19="NC",Criteres!H19,"")</f>
        <v/>
      </c>
      <c r="L19" s="140" t="str">
        <f>IF($E19="NC",Criteres!G19,"")</f>
        <v/>
      </c>
      <c r="M19" s="140" t="str">
        <f>IF($E19="NC",Criteres!J19,"")</f>
        <v/>
      </c>
      <c r="N19" s="140" t="str">
        <f>IF($E19="NC",Criteres!I19,"")</f>
        <v/>
      </c>
      <c r="O19" s="140" t="str">
        <f>IF($E19="NC",Criteres!F19,"")</f>
        <v/>
      </c>
    </row>
    <row r="20" spans="1:15" ht="36">
      <c r="A20" s="64" t="str">
        <f>Criteres!B20</f>
        <v>Multimédia</v>
      </c>
      <c r="B20" s="65" t="str">
        <f>Criteres!C20</f>
        <v>4.1</v>
      </c>
      <c r="C20" s="65" t="str">
        <f>Criteres!D20</f>
        <v>A</v>
      </c>
      <c r="D20" s="66" t="str">
        <f>Criteres!E20</f>
        <v>Chaque média temporel pré-enregistré a-t-il, si nécessaire, une transcription textuelle ou une audiodescription (hors cas particuliers) ?</v>
      </c>
      <c r="E20" s="9" t="s">
        <v>521</v>
      </c>
      <c r="F20" s="153"/>
      <c r="G20" s="8"/>
      <c r="H20" s="13"/>
      <c r="I20" s="43"/>
      <c r="J20" s="42"/>
      <c r="K20" s="140" t="str">
        <f>IF($E20="NC",Criteres!H20,"")</f>
        <v/>
      </c>
      <c r="L20" s="140" t="str">
        <f>IF($E20="NC",Criteres!G20,"")</f>
        <v/>
      </c>
      <c r="M20" s="140" t="str">
        <f>IF($E20="NC",Criteres!J20,"")</f>
        <v/>
      </c>
      <c r="N20" s="140" t="str">
        <f>IF($E20="NC",Criteres!I20,"")</f>
        <v/>
      </c>
      <c r="O20" s="140" t="str">
        <f>IF($E20="NC",Criteres!F20,"")</f>
        <v/>
      </c>
    </row>
    <row r="21" spans="1:15" ht="48">
      <c r="A21" s="64" t="str">
        <f>Criteres!B21</f>
        <v>Multimédia</v>
      </c>
      <c r="B21" s="65" t="str">
        <f>Criteres!C21</f>
        <v>4.2</v>
      </c>
      <c r="C21" s="65" t="str">
        <f>Criteres!D21</f>
        <v>A</v>
      </c>
      <c r="D21" s="66" t="str">
        <f>Criteres!E21</f>
        <v>Pour chaque média temporel pré-enregistré ayant une transcription textuelle ou une audiodescription synchronisée, celles-ci sont-elles pertinentes (hors cas particuliers) ?</v>
      </c>
      <c r="E21" s="9" t="s">
        <v>521</v>
      </c>
      <c r="F21" s="153"/>
      <c r="G21" s="8"/>
      <c r="H21" s="13"/>
      <c r="I21" s="43"/>
      <c r="J21" s="42"/>
      <c r="K21" s="140" t="str">
        <f>IF($E21="NC",Criteres!H21,"")</f>
        <v/>
      </c>
      <c r="L21" s="140" t="str">
        <f>IF($E21="NC",Criteres!G21,"")</f>
        <v/>
      </c>
      <c r="M21" s="140" t="str">
        <f>IF($E21="NC",Criteres!J21,"")</f>
        <v/>
      </c>
      <c r="N21" s="140" t="str">
        <f>IF($E21="NC",Criteres!I21,"")</f>
        <v/>
      </c>
      <c r="O21" s="140" t="str">
        <f>IF($E21="NC",Criteres!F21,"")</f>
        <v/>
      </c>
    </row>
    <row r="22" spans="1:15" ht="36">
      <c r="A22" s="64" t="str">
        <f>Criteres!B22</f>
        <v>Multimédia</v>
      </c>
      <c r="B22" s="65" t="str">
        <f>Criteres!C22</f>
        <v>4.3</v>
      </c>
      <c r="C22" s="65" t="str">
        <f>Criteres!D22</f>
        <v>A</v>
      </c>
      <c r="D22" s="66" t="str">
        <f>Criteres!E22</f>
        <v>Chaque média temporel synchronisé pré-enregistré a-t-il, si nécessaire, des sous-titres synchronisés (hors cas particuliers) ?</v>
      </c>
      <c r="E22" s="9" t="s">
        <v>521</v>
      </c>
      <c r="F22" s="153"/>
      <c r="G22" s="8"/>
      <c r="H22" s="13"/>
      <c r="I22" s="43"/>
      <c r="J22" s="42"/>
      <c r="K22" s="140" t="str">
        <f>IF($E22="NC",Criteres!H22,"")</f>
        <v/>
      </c>
      <c r="L22" s="140" t="str">
        <f>IF($E22="NC",Criteres!G22,"")</f>
        <v/>
      </c>
      <c r="M22" s="140" t="str">
        <f>IF($E22="NC",Criteres!J22,"")</f>
        <v/>
      </c>
      <c r="N22" s="140" t="str">
        <f>IF($E22="NC",Criteres!I22,"")</f>
        <v/>
      </c>
      <c r="O22" s="140" t="str">
        <f>IF($E22="NC",Criteres!F22,"")</f>
        <v/>
      </c>
    </row>
    <row r="23" spans="1:15" ht="36">
      <c r="A23" s="64" t="str">
        <f>Criteres!B23</f>
        <v>Multimédia</v>
      </c>
      <c r="B23" s="65" t="str">
        <f>Criteres!C23</f>
        <v>4.4</v>
      </c>
      <c r="C23" s="65" t="str">
        <f>Criteres!D23</f>
        <v>A</v>
      </c>
      <c r="D23" s="66" t="str">
        <f>Criteres!E23</f>
        <v>Pour chaque média temporel synchronisé pré-enregistré ayant des sous-titres synchronisés, ces sous-titres sont-ils pertinents ?</v>
      </c>
      <c r="E23" s="9" t="s">
        <v>521</v>
      </c>
      <c r="F23" s="153"/>
      <c r="G23" s="8"/>
      <c r="H23" s="13"/>
      <c r="I23" s="43"/>
      <c r="J23" s="42"/>
      <c r="K23" s="140" t="str">
        <f>IF($E23="NC",Criteres!H23,"")</f>
        <v/>
      </c>
      <c r="L23" s="140" t="str">
        <f>IF($E23="NC",Criteres!G23,"")</f>
        <v/>
      </c>
      <c r="M23" s="140" t="str">
        <f>IF($E23="NC",Criteres!J23,"")</f>
        <v/>
      </c>
      <c r="N23" s="140" t="str">
        <f>IF($E23="NC",Criteres!I23,"")</f>
        <v/>
      </c>
      <c r="O23" s="140" t="str">
        <f>IF($E23="NC",Criteres!F23,"")</f>
        <v/>
      </c>
    </row>
    <row r="24" spans="1:15" ht="36">
      <c r="A24" s="64" t="str">
        <f>Criteres!B24</f>
        <v>Multimédia</v>
      </c>
      <c r="B24" s="65" t="str">
        <f>Criteres!C24</f>
        <v>4.5</v>
      </c>
      <c r="C24" s="65" t="str">
        <f>Criteres!D24</f>
        <v>AA</v>
      </c>
      <c r="D24" s="66" t="str">
        <f>Criteres!E24</f>
        <v>Chaque média temporel pré-enregistré a-t-il, si nécessaire, une audiodescription synchronisée (hors cas particuliers) ?</v>
      </c>
      <c r="E24" s="9" t="s">
        <v>521</v>
      </c>
      <c r="F24" s="153"/>
      <c r="G24" s="8"/>
      <c r="H24" s="13"/>
      <c r="I24" s="43"/>
      <c r="J24" s="42"/>
      <c r="K24" s="140" t="str">
        <f>IF($E24="NC",Criteres!H24,"")</f>
        <v/>
      </c>
      <c r="L24" s="140" t="str">
        <f>IF($E24="NC",Criteres!G24,"")</f>
        <v/>
      </c>
      <c r="M24" s="140" t="str">
        <f>IF($E24="NC",Criteres!J24,"")</f>
        <v/>
      </c>
      <c r="N24" s="140" t="str">
        <f>IF($E24="NC",Criteres!I24,"")</f>
        <v/>
      </c>
      <c r="O24" s="140" t="str">
        <f>IF($E24="NC",Criteres!F24,"")</f>
        <v/>
      </c>
    </row>
    <row r="25" spans="1:15" ht="36">
      <c r="A25" s="64" t="str">
        <f>Criteres!B25</f>
        <v>Multimédia</v>
      </c>
      <c r="B25" s="65" t="str">
        <f>Criteres!C25</f>
        <v>4.6</v>
      </c>
      <c r="C25" s="65" t="str">
        <f>Criteres!D25</f>
        <v>AA</v>
      </c>
      <c r="D25" s="66" t="str">
        <f>Criteres!E25</f>
        <v>Pour chaque média temporel pré-enregistré ayant une audiodescription synchronisée, celle-ci est-elle pertinente ?</v>
      </c>
      <c r="E25" s="9" t="s">
        <v>521</v>
      </c>
      <c r="F25" s="153"/>
      <c r="G25" s="8"/>
      <c r="H25" s="13"/>
      <c r="I25" s="43"/>
      <c r="J25" s="42"/>
      <c r="K25" s="140" t="str">
        <f>IF($E25="NC",Criteres!H25,"")</f>
        <v/>
      </c>
      <c r="L25" s="140" t="str">
        <f>IF($E25="NC",Criteres!G25,"")</f>
        <v/>
      </c>
      <c r="M25" s="140" t="str">
        <f>IF($E25="NC",Criteres!J25,"")</f>
        <v/>
      </c>
      <c r="N25" s="140" t="str">
        <f>IF($E25="NC",Criteres!I25,"")</f>
        <v/>
      </c>
      <c r="O25" s="140" t="str">
        <f>IF($E25="NC",Criteres!F25,"")</f>
        <v/>
      </c>
    </row>
    <row r="26" spans="1:15" ht="24">
      <c r="A26" s="64" t="str">
        <f>Criteres!B26</f>
        <v>Multimédia</v>
      </c>
      <c r="B26" s="65" t="str">
        <f>Criteres!C26</f>
        <v>4.7</v>
      </c>
      <c r="C26" s="65" t="str">
        <f>Criteres!D26</f>
        <v>A</v>
      </c>
      <c r="D26" s="66" t="str">
        <f>Criteres!E26</f>
        <v>Chaque média temporel est-il clairement identifiable (hors cas particuliers) ?</v>
      </c>
      <c r="E26" s="9" t="s">
        <v>521</v>
      </c>
      <c r="F26" s="153"/>
      <c r="G26" s="8"/>
      <c r="H26" s="13"/>
      <c r="I26" s="43"/>
      <c r="J26" s="42"/>
      <c r="K26" s="140" t="str">
        <f>IF($E26="NC",Criteres!H26,"")</f>
        <v/>
      </c>
      <c r="L26" s="140" t="str">
        <f>IF($E26="NC",Criteres!G26,"")</f>
        <v/>
      </c>
      <c r="M26" s="140" t="str">
        <f>IF($E26="NC",Criteres!J26,"")</f>
        <v/>
      </c>
      <c r="N26" s="140" t="str">
        <f>IF($E26="NC",Criteres!I26,"")</f>
        <v/>
      </c>
      <c r="O26" s="140" t="str">
        <f>IF($E26="NC",Criteres!F26,"")</f>
        <v/>
      </c>
    </row>
    <row r="27" spans="1:15" ht="24">
      <c r="A27" s="64" t="str">
        <f>Criteres!B27</f>
        <v>Multimédia</v>
      </c>
      <c r="B27" s="65" t="str">
        <f>Criteres!C27</f>
        <v>4.8</v>
      </c>
      <c r="C27" s="65" t="str">
        <f>Criteres!D27</f>
        <v>A</v>
      </c>
      <c r="D27" s="66" t="str">
        <f>Criteres!E27</f>
        <v>Chaque média non temporel a-t-il, si nécessaire, une alternative (hors cas particuliers) ?</v>
      </c>
      <c r="E27" s="9" t="s">
        <v>521</v>
      </c>
      <c r="F27" s="153"/>
      <c r="G27" s="8"/>
      <c r="H27" s="13"/>
      <c r="I27" s="43"/>
      <c r="J27" s="42"/>
      <c r="K27" s="140" t="str">
        <f>IF($E27="NC",Criteres!H27,"")</f>
        <v/>
      </c>
      <c r="L27" s="140" t="str">
        <f>IF($E27="NC",Criteres!G27,"")</f>
        <v/>
      </c>
      <c r="M27" s="140" t="str">
        <f>IF($E27="NC",Criteres!J27,"")</f>
        <v/>
      </c>
      <c r="N27" s="140" t="str">
        <f>IF($E27="NC",Criteres!I27,"")</f>
        <v/>
      </c>
      <c r="O27" s="140" t="str">
        <f>IF($E27="NC",Criteres!F27,"")</f>
        <v/>
      </c>
    </row>
    <row r="28" spans="1:15" ht="24">
      <c r="A28" s="64" t="str">
        <f>Criteres!B28</f>
        <v>Multimédia</v>
      </c>
      <c r="B28" s="65" t="str">
        <f>Criteres!C28</f>
        <v>4.9</v>
      </c>
      <c r="C28" s="65" t="str">
        <f>Criteres!D28</f>
        <v>A</v>
      </c>
      <c r="D28" s="66" t="str">
        <f>Criteres!E28</f>
        <v>Pour chaque média non temporel ayant une alternative, cette alternative est-elle pertinente ?</v>
      </c>
      <c r="E28" s="9" t="s">
        <v>521</v>
      </c>
      <c r="F28" s="153"/>
      <c r="G28" s="8"/>
      <c r="H28" s="13"/>
      <c r="I28" s="43"/>
      <c r="J28" s="42"/>
      <c r="K28" s="140" t="str">
        <f>IF($E28="NC",Criteres!H28,"")</f>
        <v/>
      </c>
      <c r="L28" s="140" t="str">
        <f>IF($E28="NC",Criteres!G28,"")</f>
        <v/>
      </c>
      <c r="M28" s="140" t="str">
        <f>IF($E28="NC",Criteres!J28,"")</f>
        <v/>
      </c>
      <c r="N28" s="140" t="str">
        <f>IF($E28="NC",Criteres!I28,"")</f>
        <v/>
      </c>
      <c r="O28" s="140" t="str">
        <f>IF($E28="NC",Criteres!F28,"")</f>
        <v/>
      </c>
    </row>
    <row r="29" spans="1:15" ht="24">
      <c r="A29" s="64" t="str">
        <f>Criteres!B29</f>
        <v>Multimédia</v>
      </c>
      <c r="B29" s="65" t="str">
        <f>Criteres!C29</f>
        <v>4.10</v>
      </c>
      <c r="C29" s="65" t="str">
        <f>Criteres!D29</f>
        <v>A</v>
      </c>
      <c r="D29" s="66" t="str">
        <f>Criteres!E29</f>
        <v>Chaque son déclenché automatiquement est-il contrôlable par l'utilisateur ?</v>
      </c>
      <c r="E29" s="9" t="s">
        <v>521</v>
      </c>
      <c r="F29" s="153"/>
      <c r="G29" s="8"/>
      <c r="H29" s="13"/>
      <c r="I29" s="43"/>
      <c r="J29" s="42"/>
      <c r="K29" s="140" t="str">
        <f>IF($E29="NC",Criteres!H29,"")</f>
        <v/>
      </c>
      <c r="L29" s="140" t="str">
        <f>IF($E29="NC",Criteres!G29,"")</f>
        <v/>
      </c>
      <c r="M29" s="140" t="str">
        <f>IF($E29="NC",Criteres!J29,"")</f>
        <v/>
      </c>
      <c r="N29" s="140" t="str">
        <f>IF($E29="NC",Criteres!I29,"")</f>
        <v/>
      </c>
      <c r="O29" s="140" t="str">
        <f>IF($E29="NC",Criteres!F29,"")</f>
        <v/>
      </c>
    </row>
    <row r="30" spans="1:15" ht="36">
      <c r="A30" s="64" t="str">
        <f>Criteres!B30</f>
        <v>Multimédia</v>
      </c>
      <c r="B30" s="65" t="str">
        <f>Criteres!C30</f>
        <v>4.11</v>
      </c>
      <c r="C30" s="65" t="str">
        <f>Criteres!D30</f>
        <v>A</v>
      </c>
      <c r="D30" s="66" t="str">
        <f>Criteres!E30</f>
        <v>La consultation de chaque média temporel est-elle, si nécessaire, contrôlable par le clavier et tout dispositif de pointage ?</v>
      </c>
      <c r="E30" s="9" t="s">
        <v>521</v>
      </c>
      <c r="F30" s="153"/>
      <c r="G30" s="8"/>
      <c r="H30" s="13"/>
      <c r="I30" s="43"/>
      <c r="J30" s="42"/>
      <c r="K30" s="140" t="str">
        <f>IF($E30="NC",Criteres!H30,"")</f>
        <v/>
      </c>
      <c r="L30" s="140" t="str">
        <f>IF($E30="NC",Criteres!G30,"")</f>
        <v/>
      </c>
      <c r="M30" s="140" t="str">
        <f>IF($E30="NC",Criteres!J30,"")</f>
        <v/>
      </c>
      <c r="N30" s="140" t="str">
        <f>IF($E30="NC",Criteres!I30,"")</f>
        <v/>
      </c>
      <c r="O30" s="140" t="str">
        <f>IF($E30="NC",Criteres!F30,"")</f>
        <v/>
      </c>
    </row>
    <row r="31" spans="1:15" ht="36">
      <c r="A31" s="64" t="str">
        <f>Criteres!B31</f>
        <v>Multimédia</v>
      </c>
      <c r="B31" s="65" t="str">
        <f>Criteres!C31</f>
        <v>4.12</v>
      </c>
      <c r="C31" s="65" t="str">
        <f>Criteres!D31</f>
        <v>A</v>
      </c>
      <c r="D31" s="66" t="str">
        <f>Criteres!E31</f>
        <v>La consultation de chaque média non temporel est-elle contrôlable par le clavier et tout dispositif de pointage ?</v>
      </c>
      <c r="E31" s="9" t="s">
        <v>521</v>
      </c>
      <c r="F31" s="153"/>
      <c r="G31" s="8"/>
      <c r="H31" s="13"/>
      <c r="I31" s="43"/>
      <c r="J31" s="42"/>
      <c r="K31" s="140" t="str">
        <f>IF($E31="NC",Criteres!H31,"")</f>
        <v/>
      </c>
      <c r="L31" s="140" t="str">
        <f>IF($E31="NC",Criteres!G31,"")</f>
        <v/>
      </c>
      <c r="M31" s="140" t="str">
        <f>IF($E31="NC",Criteres!J31,"")</f>
        <v/>
      </c>
      <c r="N31" s="140" t="str">
        <f>IF($E31="NC",Criteres!I31,"")</f>
        <v/>
      </c>
      <c r="O31" s="140" t="str">
        <f>IF($E31="NC",Criteres!F31,"")</f>
        <v/>
      </c>
    </row>
    <row r="32" spans="1:15" ht="36">
      <c r="A32" s="64" t="str">
        <f>Criteres!B32</f>
        <v>Multimédia</v>
      </c>
      <c r="B32" s="65" t="str">
        <f>Criteres!C32</f>
        <v>4.13</v>
      </c>
      <c r="C32" s="65" t="str">
        <f>Criteres!D32</f>
        <v>A</v>
      </c>
      <c r="D32" s="66" t="str">
        <f>Criteres!E32</f>
        <v>Chaque média temporel et non temporel est-il compatible avec les technologies d'assistance (hors cas particuliers) ?</v>
      </c>
      <c r="E32" s="9" t="s">
        <v>521</v>
      </c>
      <c r="F32" s="153"/>
      <c r="G32" s="8"/>
      <c r="H32" s="13"/>
      <c r="I32" s="43"/>
      <c r="J32" s="42"/>
      <c r="K32" s="140" t="str">
        <f>IF($E32="NC",Criteres!H32,"")</f>
        <v/>
      </c>
      <c r="L32" s="140" t="str">
        <f>IF($E32="NC",Criteres!G32,"")</f>
        <v/>
      </c>
      <c r="M32" s="140" t="str">
        <f>IF($E32="NC",Criteres!J32,"")</f>
        <v/>
      </c>
      <c r="N32" s="140" t="str">
        <f>IF($E32="NC",Criteres!I32,"")</f>
        <v/>
      </c>
      <c r="O32" s="140" t="str">
        <f>IF($E32="NC",Criteres!F32,"")</f>
        <v/>
      </c>
    </row>
    <row r="33" spans="1:15" ht="36" hidden="1">
      <c r="A33" s="64" t="str">
        <f>Criteres!B33</f>
        <v>Multimédia</v>
      </c>
      <c r="B33" s="65" t="str">
        <f>Criteres!C33</f>
        <v>4.14</v>
      </c>
      <c r="C33" s="65" t="str">
        <f>Criteres!D33</f>
        <v>AAA</v>
      </c>
      <c r="D33" s="66" t="str">
        <f>Criteres!E33</f>
        <v>Chaque média temporel pré-enregistré a-t-il, si nécessaire, une interprétation en langue des signes (hors cas particuliers) ?</v>
      </c>
      <c r="E33" s="9" t="s">
        <v>521</v>
      </c>
      <c r="F33" s="153"/>
      <c r="G33" s="8"/>
      <c r="H33" s="13"/>
      <c r="I33" s="43"/>
      <c r="J33" s="42"/>
      <c r="K33" s="140" t="str">
        <f>IF($E33="NC",Criteres!H33,"")</f>
        <v/>
      </c>
      <c r="L33" s="140" t="str">
        <f>IF($E33="NC",Criteres!G33,"")</f>
        <v/>
      </c>
      <c r="M33" s="140" t="str">
        <f>IF($E33="NC",Criteres!J33,"")</f>
        <v/>
      </c>
      <c r="N33" s="140" t="str">
        <f>IF($E33="NC",Criteres!I33,"")</f>
        <v/>
      </c>
      <c r="O33" s="140" t="str">
        <f>IF($E33="NC",Criteres!F33,"")</f>
        <v/>
      </c>
    </row>
    <row r="34" spans="1:15" ht="36" hidden="1">
      <c r="A34" s="64" t="str">
        <f>Criteres!B34</f>
        <v>Multimédia</v>
      </c>
      <c r="B34" s="65" t="str">
        <f>Criteres!C34</f>
        <v>4.15</v>
      </c>
      <c r="C34" s="65" t="str">
        <f>Criteres!D34</f>
        <v>AAA</v>
      </c>
      <c r="D34" s="66" t="str">
        <f>Criteres!E34</f>
        <v>Pour chaque média temporel pré-enregistré ayant une interprétation en langue des signes, celle-ci est-elle pertinente ?</v>
      </c>
      <c r="E34" s="9" t="s">
        <v>521</v>
      </c>
      <c r="F34" s="153"/>
      <c r="G34" s="8"/>
      <c r="H34" s="13"/>
      <c r="I34" s="43"/>
      <c r="J34" s="42"/>
      <c r="K34" s="140" t="str">
        <f>IF($E34="NC",Criteres!H34,"")</f>
        <v/>
      </c>
      <c r="L34" s="140" t="str">
        <f>IF($E34="NC",Criteres!G34,"")</f>
        <v/>
      </c>
      <c r="M34" s="140" t="str">
        <f>IF($E34="NC",Criteres!J34,"")</f>
        <v/>
      </c>
      <c r="N34" s="140" t="str">
        <f>IF($E34="NC",Criteres!I34,"")</f>
        <v/>
      </c>
      <c r="O34" s="140" t="str">
        <f>IF($E34="NC",Criteres!F34,"")</f>
        <v/>
      </c>
    </row>
    <row r="35" spans="1:15" ht="36" hidden="1">
      <c r="A35" s="64" t="str">
        <f>Criteres!B35</f>
        <v>Multimédia</v>
      </c>
      <c r="B35" s="65" t="str">
        <f>Criteres!C35</f>
        <v>4.16</v>
      </c>
      <c r="C35" s="65" t="str">
        <f>Criteres!D35</f>
        <v>AAA</v>
      </c>
      <c r="D35" s="66" t="str">
        <f>Criteres!E35</f>
        <v>Chaque média temporel pré-enregistré a-t-il, si nécessaire, une audiodescription étendue synchronisée (hors cas particuliers) ?</v>
      </c>
      <c r="E35" s="9" t="s">
        <v>521</v>
      </c>
      <c r="F35" s="153"/>
      <c r="G35" s="8"/>
      <c r="H35" s="13"/>
      <c r="I35" s="43"/>
      <c r="J35" s="42"/>
      <c r="K35" s="140" t="str">
        <f>IF($E35="NC",Criteres!H35,"")</f>
        <v/>
      </c>
      <c r="L35" s="140" t="str">
        <f>IF($E35="NC",Criteres!G35,"")</f>
        <v/>
      </c>
      <c r="M35" s="140" t="str">
        <f>IF($E35="NC",Criteres!J35,"")</f>
        <v/>
      </c>
      <c r="N35" s="140" t="str">
        <f>IF($E35="NC",Criteres!I35,"")</f>
        <v/>
      </c>
      <c r="O35" s="140" t="str">
        <f>IF($E35="NC",Criteres!F35,"")</f>
        <v/>
      </c>
    </row>
    <row r="36" spans="1:15" ht="36" hidden="1">
      <c r="A36" s="64" t="str">
        <f>Criteres!B36</f>
        <v>Multimédia</v>
      </c>
      <c r="B36" s="65" t="str">
        <f>Criteres!C36</f>
        <v>4.17</v>
      </c>
      <c r="C36" s="65" t="str">
        <f>Criteres!D36</f>
        <v>AAA</v>
      </c>
      <c r="D36" s="66" t="str">
        <f>Criteres!E36</f>
        <v>Pour chaque média temporel pré-enregistré ayant une audiodescription étendue synchronisée, celle-ci est-elle pertinente ?</v>
      </c>
      <c r="E36" s="9" t="s">
        <v>521</v>
      </c>
      <c r="F36" s="153"/>
      <c r="G36" s="8"/>
      <c r="H36" s="13"/>
      <c r="I36" s="43"/>
      <c r="J36" s="42"/>
      <c r="K36" s="140" t="str">
        <f>IF($E36="NC",Criteres!H36,"")</f>
        <v/>
      </c>
      <c r="L36" s="140" t="str">
        <f>IF($E36="NC",Criteres!G36,"")</f>
        <v/>
      </c>
      <c r="M36" s="140" t="str">
        <f>IF($E36="NC",Criteres!J36,"")</f>
        <v/>
      </c>
      <c r="N36" s="140" t="str">
        <f>IF($E36="NC",Criteres!I36,"")</f>
        <v/>
      </c>
      <c r="O36" s="140" t="str">
        <f>IF($E36="NC",Criteres!F36,"")</f>
        <v/>
      </c>
    </row>
    <row r="37" spans="1:15" ht="36" hidden="1">
      <c r="A37" s="64" t="str">
        <f>Criteres!B37</f>
        <v>Multimédia</v>
      </c>
      <c r="B37" s="65" t="str">
        <f>Criteres!C37</f>
        <v>4.18</v>
      </c>
      <c r="C37" s="65" t="str">
        <f>Criteres!D37</f>
        <v>AAA</v>
      </c>
      <c r="D37" s="66" t="str">
        <f>Criteres!E37</f>
        <v>Chaque média temporel synchronisé ou seulement vidéo a-t-il, si nécessaire, une transcription textuelle (hors cas particuliers) ?</v>
      </c>
      <c r="E37" s="9" t="s">
        <v>521</v>
      </c>
      <c r="F37" s="153"/>
      <c r="G37" s="8"/>
      <c r="H37" s="13"/>
      <c r="I37" s="43"/>
      <c r="J37" s="42"/>
      <c r="K37" s="140" t="str">
        <f>IF($E37="NC",Criteres!H37,"")</f>
        <v/>
      </c>
      <c r="L37" s="140" t="str">
        <f>IF($E37="NC",Criteres!G37,"")</f>
        <v/>
      </c>
      <c r="M37" s="140" t="str">
        <f>IF($E37="NC",Criteres!J37,"")</f>
        <v/>
      </c>
      <c r="N37" s="140" t="str">
        <f>IF($E37="NC",Criteres!I37,"")</f>
        <v/>
      </c>
      <c r="O37" s="140" t="str">
        <f>IF($E37="NC",Criteres!F37,"")</f>
        <v/>
      </c>
    </row>
    <row r="38" spans="1:15" ht="36" hidden="1">
      <c r="A38" s="64" t="str">
        <f>Criteres!B38</f>
        <v>Multimédia</v>
      </c>
      <c r="B38" s="65" t="str">
        <f>Criteres!C38</f>
        <v>4.19</v>
      </c>
      <c r="C38" s="65" t="str">
        <f>Criteres!D38</f>
        <v>AAA</v>
      </c>
      <c r="D38" s="66" t="str">
        <f>Criteres!E38</f>
        <v>Pour chaque média temporel synchronisé ou seulement vidéo, ayant une transcription textuelle, celle-ci est-elle pertinente ?</v>
      </c>
      <c r="E38" s="9" t="s">
        <v>521</v>
      </c>
      <c r="F38" s="153"/>
      <c r="G38" s="8"/>
      <c r="H38" s="13"/>
      <c r="I38" s="43"/>
      <c r="J38" s="42"/>
      <c r="K38" s="140" t="str">
        <f>IF($E38="NC",Criteres!H38,"")</f>
        <v/>
      </c>
      <c r="L38" s="140" t="str">
        <f>IF($E38="NC",Criteres!G38,"")</f>
        <v/>
      </c>
      <c r="M38" s="140" t="str">
        <f>IF($E38="NC",Criteres!J38,"")</f>
        <v/>
      </c>
      <c r="N38" s="140" t="str">
        <f>IF($E38="NC",Criteres!I38,"")</f>
        <v/>
      </c>
      <c r="O38" s="140" t="str">
        <f>IF($E38="NC",Criteres!F38,"")</f>
        <v/>
      </c>
    </row>
    <row r="39" spans="1:15" ht="36" hidden="1">
      <c r="A39" s="64" t="str">
        <f>Criteres!B39</f>
        <v>Multimédia</v>
      </c>
      <c r="B39" s="65" t="str">
        <f>Criteres!C39</f>
        <v>4.20</v>
      </c>
      <c r="C39" s="65" t="str">
        <f>Criteres!D39</f>
        <v>AAA</v>
      </c>
      <c r="D39" s="66" t="str">
        <f>Criteres!E39</f>
        <v>Pour chaque média temporel seulement audio pré-enregistré, les dialogues sont-ils suffisamment audibles (hors cas particuliers) ?</v>
      </c>
      <c r="E39" s="9" t="s">
        <v>521</v>
      </c>
      <c r="F39" s="153"/>
      <c r="G39" s="8"/>
      <c r="H39" s="13"/>
      <c r="I39" s="43"/>
      <c r="J39" s="42"/>
      <c r="K39" s="140" t="str">
        <f>IF($E39="NC",Criteres!H39,"")</f>
        <v/>
      </c>
      <c r="L39" s="140" t="str">
        <f>IF($E39="NC",Criteres!G39,"")</f>
        <v/>
      </c>
      <c r="M39" s="140" t="str">
        <f>IF($E39="NC",Criteres!J39,"")</f>
        <v/>
      </c>
      <c r="N39" s="140" t="str">
        <f>IF($E39="NC",Criteres!I39,"")</f>
        <v/>
      </c>
      <c r="O39" s="140" t="str">
        <f>IF($E39="NC",Criteres!F39,"")</f>
        <v/>
      </c>
    </row>
    <row r="40" spans="1:15" ht="24">
      <c r="A40" s="64" t="str">
        <f>Criteres!B40</f>
        <v>Tableaux</v>
      </c>
      <c r="B40" s="65" t="str">
        <f>Criteres!C40</f>
        <v>5.1</v>
      </c>
      <c r="C40" s="65" t="str">
        <f>Criteres!D40</f>
        <v>A</v>
      </c>
      <c r="D40" s="66" t="str">
        <f>Criteres!E40</f>
        <v>Chaque tableau de données complexe a-t-il un résumé ?</v>
      </c>
      <c r="E40" s="9" t="s">
        <v>521</v>
      </c>
      <c r="F40" s="153"/>
      <c r="G40" s="8"/>
      <c r="H40" s="13"/>
      <c r="I40" s="43"/>
      <c r="J40" s="42"/>
      <c r="K40" s="140" t="str">
        <f>IF($E40="NC",Criteres!H40,"")</f>
        <v/>
      </c>
      <c r="L40" s="140" t="str">
        <f>IF($E40="NC",Criteres!G40,"")</f>
        <v/>
      </c>
      <c r="M40" s="140" t="str">
        <f>IF($E40="NC",Criteres!J40,"")</f>
        <v/>
      </c>
      <c r="N40" s="140" t="str">
        <f>IF($E40="NC",Criteres!I40,"")</f>
        <v/>
      </c>
      <c r="O40" s="140" t="str">
        <f>IF($E40="NC",Criteres!F40,"")</f>
        <v/>
      </c>
    </row>
    <row r="41" spans="1:15" ht="24">
      <c r="A41" s="64" t="str">
        <f>Criteres!B41</f>
        <v>Tableaux</v>
      </c>
      <c r="B41" s="65" t="str">
        <f>Criteres!C41</f>
        <v>5.2</v>
      </c>
      <c r="C41" s="65" t="str">
        <f>Criteres!D41</f>
        <v>A</v>
      </c>
      <c r="D41" s="66" t="str">
        <f>Criteres!E41</f>
        <v>Pour chaque tableau de données complexe ayant un résumé, celui-ci est-il pertinent ?</v>
      </c>
      <c r="E41" s="9" t="s">
        <v>521</v>
      </c>
      <c r="F41" s="153"/>
      <c r="G41" s="8"/>
      <c r="H41" s="13"/>
      <c r="I41" s="43"/>
      <c r="J41" s="42"/>
      <c r="K41" s="140" t="str">
        <f>IF($E41="NC",Criteres!H41,"")</f>
        <v/>
      </c>
      <c r="L41" s="140" t="str">
        <f>IF($E41="NC",Criteres!G41,"")</f>
        <v/>
      </c>
      <c r="M41" s="140" t="str">
        <f>IF($E41="NC",Criteres!J41,"")</f>
        <v/>
      </c>
      <c r="N41" s="140" t="str">
        <f>IF($E41="NC",Criteres!I41,"")</f>
        <v/>
      </c>
      <c r="O41" s="140" t="str">
        <f>IF($E41="NC",Criteres!F41,"")</f>
        <v/>
      </c>
    </row>
    <row r="42" spans="1:15" ht="36">
      <c r="A42" s="64" t="str">
        <f>Criteres!B42</f>
        <v>Tableaux</v>
      </c>
      <c r="B42" s="65" t="str">
        <f>Criteres!C42</f>
        <v>5.3</v>
      </c>
      <c r="C42" s="65" t="str">
        <f>Criteres!D42</f>
        <v>A</v>
      </c>
      <c r="D42" s="66" t="str">
        <f>Criteres!E42</f>
        <v>Pour chaque tableau de mise en forme, le contenu linéarisé reste-t-il compréhensible (hors cas particuliers) ?</v>
      </c>
      <c r="E42" s="9" t="s">
        <v>521</v>
      </c>
      <c r="F42" s="153"/>
      <c r="G42" s="8"/>
      <c r="H42" s="13"/>
      <c r="I42" s="45"/>
      <c r="J42" s="42"/>
      <c r="K42" s="140" t="str">
        <f>IF($E42="NC",Criteres!H42,"")</f>
        <v/>
      </c>
      <c r="L42" s="140" t="str">
        <f>IF($E42="NC",Criteres!G42,"")</f>
        <v/>
      </c>
      <c r="M42" s="140" t="str">
        <f>IF($E42="NC",Criteres!J42,"")</f>
        <v/>
      </c>
      <c r="N42" s="140" t="str">
        <f>IF($E42="NC",Criteres!I42,"")</f>
        <v/>
      </c>
      <c r="O42" s="140" t="str">
        <f>IF($E42="NC",Criteres!F42,"")</f>
        <v/>
      </c>
    </row>
    <row r="43" spans="1:15" ht="36">
      <c r="A43" s="64" t="str">
        <f>Criteres!B43</f>
        <v>Tableaux</v>
      </c>
      <c r="B43" s="65" t="str">
        <f>Criteres!C43</f>
        <v>5.4</v>
      </c>
      <c r="C43" s="65" t="str">
        <f>Criteres!D43</f>
        <v>A</v>
      </c>
      <c r="D43" s="66" t="str">
        <f>Criteres!E43</f>
        <v>Pour chaque tableau de données ayant un titre, le titre est-il correctement associé au tableau de données ?</v>
      </c>
      <c r="E43" s="9" t="s">
        <v>521</v>
      </c>
      <c r="F43" s="153"/>
      <c r="G43" s="8"/>
      <c r="H43" s="13"/>
      <c r="I43" s="43"/>
      <c r="J43" s="42"/>
      <c r="K43" s="140" t="str">
        <f>IF($E43="NC",Criteres!H43,"")</f>
        <v/>
      </c>
      <c r="L43" s="140" t="str">
        <f>IF($E43="NC",Criteres!G43,"")</f>
        <v/>
      </c>
      <c r="M43" s="140" t="str">
        <f>IF($E43="NC",Criteres!J43,"")</f>
        <v/>
      </c>
      <c r="N43" s="140" t="str">
        <f>IF($E43="NC",Criteres!I43,"")</f>
        <v/>
      </c>
      <c r="O43" s="140" t="str">
        <f>IF($E43="NC",Criteres!F43,"")</f>
        <v/>
      </c>
    </row>
    <row r="44" spans="1:15" ht="24">
      <c r="A44" s="64" t="str">
        <f>Criteres!B44</f>
        <v>Tableaux</v>
      </c>
      <c r="B44" s="65" t="str">
        <f>Criteres!C44</f>
        <v>5.5</v>
      </c>
      <c r="C44" s="65" t="str">
        <f>Criteres!D44</f>
        <v>A</v>
      </c>
      <c r="D44" s="66" t="str">
        <f>Criteres!E44</f>
        <v>Pour chaque tableau de données ayant un titre, celui-ci est-il pertinent ?</v>
      </c>
      <c r="E44" s="9" t="s">
        <v>521</v>
      </c>
      <c r="F44" s="153"/>
      <c r="G44" s="8"/>
      <c r="H44" s="13"/>
      <c r="I44" s="43"/>
      <c r="J44" s="42"/>
      <c r="K44" s="140" t="str">
        <f>IF($E44="NC",Criteres!H44,"")</f>
        <v/>
      </c>
      <c r="L44" s="140" t="str">
        <f>IF($E44="NC",Criteres!G44,"")</f>
        <v/>
      </c>
      <c r="M44" s="140" t="str">
        <f>IF($E44="NC",Criteres!J44,"")</f>
        <v/>
      </c>
      <c r="N44" s="140" t="str">
        <f>IF($E44="NC",Criteres!I44,"")</f>
        <v/>
      </c>
      <c r="O44" s="140" t="str">
        <f>IF($E44="NC",Criteres!F44,"")</f>
        <v/>
      </c>
    </row>
    <row r="45" spans="1:15" ht="36">
      <c r="A45" s="64" t="str">
        <f>Criteres!B45</f>
        <v>Tableaux</v>
      </c>
      <c r="B45" s="65" t="str">
        <f>Criteres!C45</f>
        <v>5.6</v>
      </c>
      <c r="C45" s="65" t="str">
        <f>Criteres!D45</f>
        <v>A</v>
      </c>
      <c r="D45" s="66" t="str">
        <f>Criteres!E45</f>
        <v>Pour chaque tableau de données, chaque en-tête de colonnes et chaque en-tête de lignes sont-ils correctement déclarés ?</v>
      </c>
      <c r="E45" s="9" t="s">
        <v>521</v>
      </c>
      <c r="F45" s="153"/>
      <c r="G45" s="8"/>
      <c r="H45" s="13"/>
      <c r="I45" s="43"/>
      <c r="J45" s="42"/>
      <c r="K45" s="140" t="str">
        <f>IF($E45="NC",Criteres!H45,"")</f>
        <v/>
      </c>
      <c r="L45" s="140" t="str">
        <f>IF($E45="NC",Criteres!G45,"")</f>
        <v/>
      </c>
      <c r="M45" s="140" t="str">
        <f>IF($E45="NC",Criteres!J45,"")</f>
        <v/>
      </c>
      <c r="N45" s="140" t="str">
        <f>IF($E45="NC",Criteres!I45,"")</f>
        <v/>
      </c>
      <c r="O45" s="140" t="str">
        <f>IF($E45="NC",Criteres!F45,"")</f>
        <v/>
      </c>
    </row>
    <row r="46" spans="1:15" ht="48">
      <c r="A46" s="64" t="str">
        <f>Criteres!B46</f>
        <v>Tableaux</v>
      </c>
      <c r="B46" s="65" t="str">
        <f>Criteres!C46</f>
        <v>5.7</v>
      </c>
      <c r="C46" s="65" t="str">
        <f>Criteres!D46</f>
        <v>A</v>
      </c>
      <c r="D46" s="66" t="str">
        <f>Criteres!E46</f>
        <v>Pour chaque tableau de données, la technique appropriée permettant d'associer chaque cellule avec ses en-têtes est-elle utilisée (hors cas particuliers) ?</v>
      </c>
      <c r="E46" s="9" t="s">
        <v>521</v>
      </c>
      <c r="F46" s="153"/>
      <c r="G46" s="8"/>
      <c r="H46" s="13"/>
      <c r="I46" s="43"/>
      <c r="J46" s="42"/>
      <c r="K46" s="140" t="str">
        <f>IF($E46="NC",Criteres!H46,"")</f>
        <v/>
      </c>
      <c r="L46" s="140" t="str">
        <f>IF($E46="NC",Criteres!G46,"")</f>
        <v/>
      </c>
      <c r="M46" s="140" t="str">
        <f>IF($E46="NC",Criteres!J46,"")</f>
        <v/>
      </c>
      <c r="N46" s="140" t="str">
        <f>IF($E46="NC",Criteres!I46,"")</f>
        <v/>
      </c>
      <c r="O46" s="140" t="str">
        <f>IF($E46="NC",Criteres!F46,"")</f>
        <v/>
      </c>
    </row>
    <row r="47" spans="1:15" ht="36">
      <c r="A47" s="64" t="str">
        <f>Criteres!B47</f>
        <v>Tableaux</v>
      </c>
      <c r="B47" s="65" t="str">
        <f>Criteres!C47</f>
        <v>5.8</v>
      </c>
      <c r="C47" s="65" t="str">
        <f>Criteres!D47</f>
        <v>A</v>
      </c>
      <c r="D47" s="66" t="str">
        <f>Criteres!E47</f>
        <v>Chaque tableau de mise en forme ne doit pas utiliser d'éléments propres aux tableaux de données. Cette règle est-elle respectée ?</v>
      </c>
      <c r="E47" s="9" t="s">
        <v>521</v>
      </c>
      <c r="F47" s="153"/>
      <c r="G47" s="8"/>
      <c r="H47" s="13"/>
      <c r="I47" s="43"/>
      <c r="J47" s="42"/>
      <c r="K47" s="140" t="str">
        <f>IF($E47="NC",Criteres!H47,"")</f>
        <v/>
      </c>
      <c r="L47" s="140" t="str">
        <f>IF($E47="NC",Criteres!G47,"")</f>
        <v/>
      </c>
      <c r="M47" s="140" t="str">
        <f>IF($E47="NC",Criteres!J47,"")</f>
        <v/>
      </c>
      <c r="N47" s="140" t="str">
        <f>IF($E47="NC",Criteres!I47,"")</f>
        <v/>
      </c>
      <c r="O47" s="140" t="str">
        <f>IF($E47="NC",Criteres!F47,"")</f>
        <v/>
      </c>
    </row>
    <row r="48" spans="1:15" ht="16">
      <c r="A48" s="64" t="str">
        <f>Criteres!B48</f>
        <v>Liens</v>
      </c>
      <c r="B48" s="65" t="str">
        <f>Criteres!C48</f>
        <v>6.1</v>
      </c>
      <c r="C48" s="65" t="str">
        <f>Criteres!D48</f>
        <v>A</v>
      </c>
      <c r="D48" s="66" t="str">
        <f>Criteres!E48</f>
        <v>Chaque lien est-il explicite (hors cas particuliers) ?</v>
      </c>
      <c r="E48" s="9" t="s">
        <v>521</v>
      </c>
      <c r="F48" s="153"/>
      <c r="G48" s="8"/>
      <c r="H48" s="13"/>
      <c r="I48" s="43"/>
      <c r="J48" s="42"/>
      <c r="K48" s="140" t="str">
        <f>IF($E48="NC",Criteres!H48,"")</f>
        <v/>
      </c>
      <c r="L48" s="140" t="str">
        <f>IF($E48="NC",Criteres!G48,"")</f>
        <v/>
      </c>
      <c r="M48" s="140" t="str">
        <f>IF($E48="NC",Criteres!J48,"")</f>
        <v/>
      </c>
      <c r="N48" s="140" t="str">
        <f>IF($E48="NC",Criteres!I48,"")</f>
        <v/>
      </c>
      <c r="O48" s="140" t="str">
        <f>IF($E48="NC",Criteres!F48,"")</f>
        <v/>
      </c>
    </row>
    <row r="49" spans="1:15" ht="24">
      <c r="A49" s="64" t="str">
        <f>Criteres!B49</f>
        <v>Liens</v>
      </c>
      <c r="B49" s="65" t="str">
        <f>Criteres!C49</f>
        <v>6.2</v>
      </c>
      <c r="C49" s="65" t="str">
        <f>Criteres!D49</f>
        <v>A</v>
      </c>
      <c r="D49" s="66" t="str">
        <f>Criteres!E49</f>
        <v>Dans chaque page web, chaque lien, à l'exception des ancres, a-t-il un intitulé ?</v>
      </c>
      <c r="E49" s="9" t="s">
        <v>521</v>
      </c>
      <c r="F49" s="153"/>
      <c r="G49" s="8"/>
      <c r="H49" s="13"/>
      <c r="I49" s="43"/>
      <c r="J49" s="42"/>
      <c r="K49" s="140" t="str">
        <f>IF($E49="NC",Criteres!H49,"")</f>
        <v/>
      </c>
      <c r="L49" s="140" t="str">
        <f>IF($E49="NC",Criteres!G49,"")</f>
        <v/>
      </c>
      <c r="M49" s="140" t="str">
        <f>IF($E49="NC",Criteres!J49,"")</f>
        <v/>
      </c>
      <c r="N49" s="140" t="str">
        <f>IF($E49="NC",Criteres!I49,"")</f>
        <v/>
      </c>
      <c r="O49" s="140" t="str">
        <f>IF($E49="NC",Criteres!F49,"")</f>
        <v/>
      </c>
    </row>
    <row r="50" spans="1:15" ht="24" hidden="1">
      <c r="A50" s="64" t="str">
        <f>Criteres!B50</f>
        <v>Liens</v>
      </c>
      <c r="B50" s="65" t="str">
        <f>Criteres!C50</f>
        <v>6.3</v>
      </c>
      <c r="C50" s="65" t="str">
        <f>Criteres!D50</f>
        <v>AAA</v>
      </c>
      <c r="D50" s="66" t="str">
        <f>Criteres!E50</f>
        <v>Chaque intitulé de lien seul est-il explicite hors contexte (hors cas particuliers) ?</v>
      </c>
      <c r="E50" s="9" t="s">
        <v>521</v>
      </c>
      <c r="F50" s="153"/>
      <c r="G50" s="8"/>
      <c r="H50" s="13"/>
      <c r="I50" s="43"/>
      <c r="J50" s="42"/>
      <c r="K50" s="140" t="str">
        <f>IF($E50="NC",Criteres!H50,"")</f>
        <v/>
      </c>
      <c r="L50" s="140" t="str">
        <f>IF($E50="NC",Criteres!G50,"")</f>
        <v/>
      </c>
      <c r="M50" s="140" t="str">
        <f>IF($E50="NC",Criteres!J50,"")</f>
        <v/>
      </c>
      <c r="N50" s="140" t="str">
        <f>IF($E50="NC",Criteres!I50,"")</f>
        <v/>
      </c>
      <c r="O50" s="140" t="str">
        <f>IF($E50="NC",Criteres!F50,"")</f>
        <v/>
      </c>
    </row>
    <row r="51" spans="1:15" ht="24">
      <c r="A51" s="64" t="str">
        <f>Criteres!B51</f>
        <v>Script</v>
      </c>
      <c r="B51" s="65" t="str">
        <f>Criteres!C51</f>
        <v>7.1</v>
      </c>
      <c r="C51" s="65" t="str">
        <f>Criteres!D51</f>
        <v>A</v>
      </c>
      <c r="D51" s="66" t="str">
        <f>Criteres!E51</f>
        <v>Chaque script est-il, si nécessaire, compatible avec les technologies d'assistance ?</v>
      </c>
      <c r="E51" s="9" t="s">
        <v>521</v>
      </c>
      <c r="F51" s="153"/>
      <c r="G51" s="8"/>
      <c r="H51" s="13"/>
      <c r="I51" s="43"/>
      <c r="J51" s="42"/>
      <c r="K51" s="140" t="str">
        <f>IF($E51="NC",Criteres!H51,"")</f>
        <v/>
      </c>
      <c r="L51" s="140" t="str">
        <f>IF($E51="NC",Criteres!G51,"")</f>
        <v/>
      </c>
      <c r="M51" s="140" t="str">
        <f>IF($E51="NC",Criteres!J51,"")</f>
        <v/>
      </c>
      <c r="N51" s="140" t="str">
        <f>IF($E51="NC",Criteres!I51,"")</f>
        <v/>
      </c>
      <c r="O51" s="140" t="str">
        <f>IF($E51="NC",Criteres!F51,"")</f>
        <v/>
      </c>
    </row>
    <row r="52" spans="1:15" ht="24">
      <c r="A52" s="64" t="str">
        <f>Criteres!B52</f>
        <v>Script</v>
      </c>
      <c r="B52" s="65" t="str">
        <f>Criteres!C52</f>
        <v>7.2</v>
      </c>
      <c r="C52" s="65" t="str">
        <f>Criteres!D52</f>
        <v>A</v>
      </c>
      <c r="D52" s="66" t="str">
        <f>Criteres!E52</f>
        <v>Pour chaque script ayant une alternative, cette alternative est-elle pertinente ?</v>
      </c>
      <c r="E52" s="9" t="s">
        <v>521</v>
      </c>
      <c r="F52" s="153"/>
      <c r="G52" s="8"/>
      <c r="H52" s="13"/>
      <c r="I52" s="43"/>
      <c r="J52" s="42"/>
      <c r="K52" s="140" t="str">
        <f>IF($E52="NC",Criteres!H52,"")</f>
        <v/>
      </c>
      <c r="L52" s="140" t="str">
        <f>IF($E52="NC",Criteres!G52,"")</f>
        <v/>
      </c>
      <c r="M52" s="140" t="str">
        <f>IF($E52="NC",Criteres!J52,"")</f>
        <v/>
      </c>
      <c r="N52" s="140" t="str">
        <f>IF($E52="NC",Criteres!I52,"")</f>
        <v/>
      </c>
      <c r="O52" s="140" t="str">
        <f>IF($E52="NC",Criteres!F52,"")</f>
        <v/>
      </c>
    </row>
    <row r="53" spans="1:15" ht="36">
      <c r="A53" s="64" t="str">
        <f>Criteres!B53</f>
        <v>Script</v>
      </c>
      <c r="B53" s="65" t="str">
        <f>Criteres!C53</f>
        <v>7.3</v>
      </c>
      <c r="C53" s="65" t="str">
        <f>Criteres!D53</f>
        <v>A</v>
      </c>
      <c r="D53" s="66" t="str">
        <f>Criteres!E53</f>
        <v>Chaque script est-il contrôlable par le clavier et par tout dispositif de pointage (hors cas particuliers) ?</v>
      </c>
      <c r="E53" s="9" t="s">
        <v>521</v>
      </c>
      <c r="F53" s="153"/>
      <c r="G53" s="8"/>
      <c r="H53" s="13"/>
      <c r="I53" s="43"/>
      <c r="J53" s="42"/>
      <c r="K53" s="140" t="str">
        <f>IF($E53="NC",Criteres!H53,"")</f>
        <v/>
      </c>
      <c r="L53" s="140" t="str">
        <f>IF($E53="NC",Criteres!G53,"")</f>
        <v/>
      </c>
      <c r="M53" s="140" t="str">
        <f>IF($E53="NC",Criteres!J53,"")</f>
        <v/>
      </c>
      <c r="N53" s="140" t="str">
        <f>IF($E53="NC",Criteres!I53,"")</f>
        <v/>
      </c>
      <c r="O53" s="140" t="str">
        <f>IF($E53="NC",Criteres!F53,"")</f>
        <v/>
      </c>
    </row>
    <row r="54" spans="1:15" ht="36">
      <c r="A54" s="64" t="str">
        <f>Criteres!B54</f>
        <v>Script</v>
      </c>
      <c r="B54" s="65" t="str">
        <f>Criteres!C54</f>
        <v>7.4</v>
      </c>
      <c r="C54" s="65" t="str">
        <f>Criteres!D54</f>
        <v>A</v>
      </c>
      <c r="D54" s="66" t="str">
        <f>Criteres!E54</f>
        <v>Pour chaque script qui initie un changement de contexte, l'utilisateur est-il averti ou en a-t-il le contrôle ?</v>
      </c>
      <c r="E54" s="9" t="s">
        <v>521</v>
      </c>
      <c r="F54" s="153"/>
      <c r="G54" s="8"/>
      <c r="H54" s="13"/>
      <c r="I54" s="43"/>
      <c r="J54" s="42"/>
      <c r="K54" s="140" t="str">
        <f>IF($E54="NC",Criteres!H54,"")</f>
        <v/>
      </c>
      <c r="L54" s="140" t="str">
        <f>IF($E54="NC",Criteres!G54,"")</f>
        <v/>
      </c>
      <c r="M54" s="140" t="str">
        <f>IF($E54="NC",Criteres!J54,"")</f>
        <v/>
      </c>
      <c r="N54" s="140" t="str">
        <f>IF($E54="NC",Criteres!I54,"")</f>
        <v/>
      </c>
      <c r="O54" s="140" t="str">
        <f>IF($E54="NC",Criteres!F54,"")</f>
        <v/>
      </c>
    </row>
    <row r="55" spans="1:15" ht="36">
      <c r="A55" s="64" t="str">
        <f>Criteres!B55</f>
        <v>Script</v>
      </c>
      <c r="B55" s="65" t="str">
        <f>Criteres!C55</f>
        <v>7.5</v>
      </c>
      <c r="C55" s="65" t="str">
        <f>Criteres!D55</f>
        <v>AA</v>
      </c>
      <c r="D55" s="66" t="str">
        <f>Criteres!E55</f>
        <v>Dans chaque page web, les messages de statut sont-ils correctement restitués par les technologies d'assistance ?</v>
      </c>
      <c r="E55" s="9" t="s">
        <v>521</v>
      </c>
      <c r="F55" s="153"/>
      <c r="G55" s="8"/>
      <c r="H55" s="13"/>
      <c r="I55" s="43"/>
      <c r="J55" s="42"/>
      <c r="K55" s="140" t="str">
        <f>IF($E55="NC",Criteres!H55,"")</f>
        <v/>
      </c>
      <c r="L55" s="140" t="str">
        <f>IF($E55="NC",Criteres!G55,"")</f>
        <v/>
      </c>
      <c r="M55" s="140" t="str">
        <f>IF($E55="NC",Criteres!J55,"")</f>
        <v/>
      </c>
      <c r="N55" s="140" t="str">
        <f>IF($E55="NC",Criteres!I55,"")</f>
        <v/>
      </c>
      <c r="O55" s="140" t="str">
        <f>IF($E55="NC",Criteres!F55,"")</f>
        <v/>
      </c>
    </row>
    <row r="56" spans="1:15" ht="36" hidden="1">
      <c r="A56" s="64" t="str">
        <f>Criteres!B56</f>
        <v>Script</v>
      </c>
      <c r="B56" s="65" t="str">
        <f>Criteres!C56</f>
        <v>7.6</v>
      </c>
      <c r="C56" s="65" t="str">
        <f>Criteres!D56</f>
        <v>AAA</v>
      </c>
      <c r="D56" s="66" t="str">
        <f>Criteres!E56</f>
        <v>Chaque script qui provoque une alerte non sollicitée est-il contrôlable par l'utilisateur (hors cas particuliers) ?</v>
      </c>
      <c r="E56" s="9" t="s">
        <v>521</v>
      </c>
      <c r="F56" s="153"/>
      <c r="G56" s="8"/>
      <c r="H56" s="13"/>
      <c r="I56" s="43"/>
      <c r="J56" s="42"/>
      <c r="K56" s="140" t="str">
        <f>IF($E56="NC",Criteres!H56,"")</f>
        <v/>
      </c>
      <c r="L56" s="140" t="str">
        <f>IF($E56="NC",Criteres!G56,"")</f>
        <v/>
      </c>
      <c r="M56" s="140" t="str">
        <f>IF($E56="NC",Criteres!J56,"")</f>
        <v/>
      </c>
      <c r="N56" s="140" t="str">
        <f>IF($E56="NC",Criteres!I56,"")</f>
        <v/>
      </c>
      <c r="O56" s="140" t="str">
        <f>IF($E56="NC",Criteres!F56,"")</f>
        <v/>
      </c>
    </row>
    <row r="57" spans="1:15" ht="24">
      <c r="A57" s="64" t="str">
        <f>Criteres!B57</f>
        <v>Éléments obligatoires</v>
      </c>
      <c r="B57" s="65" t="str">
        <f>Criteres!C57</f>
        <v>8.1</v>
      </c>
      <c r="C57" s="65" t="str">
        <f>Criteres!D57</f>
        <v>A</v>
      </c>
      <c r="D57" s="66" t="str">
        <f>Criteres!E57</f>
        <v>Chaque page web est-elle définie par un type de document ?</v>
      </c>
      <c r="E57" s="9" t="s">
        <v>521</v>
      </c>
      <c r="F57" s="153"/>
      <c r="G57" s="8"/>
      <c r="H57" s="13"/>
      <c r="I57" s="43"/>
      <c r="J57" s="42"/>
      <c r="K57" s="140" t="str">
        <f>IF($E57="NC",Criteres!H57,"")</f>
        <v/>
      </c>
      <c r="L57" s="140" t="str">
        <f>IF($E57="NC",Criteres!G57,"")</f>
        <v/>
      </c>
      <c r="M57" s="140" t="str">
        <f>IF($E57="NC",Criteres!J57,"")</f>
        <v/>
      </c>
      <c r="N57" s="140" t="str">
        <f>IF($E57="NC",Criteres!I57,"")</f>
        <v/>
      </c>
      <c r="O57" s="140" t="str">
        <f>IF($E57="NC",Criteres!F57,"")</f>
        <v/>
      </c>
    </row>
    <row r="58" spans="1:15" ht="36">
      <c r="A58" s="64" t="str">
        <f>Criteres!B58</f>
        <v>Éléments obligatoires</v>
      </c>
      <c r="B58" s="65" t="str">
        <f>Criteres!C58</f>
        <v>8.2</v>
      </c>
      <c r="C58" s="65" t="str">
        <f>Criteres!D58</f>
        <v>A</v>
      </c>
      <c r="D58" s="66" t="str">
        <f>Criteres!E58</f>
        <v>Pour chaque page web, le code source généré est-il valide selon le type de document spécifié (hors cas particuliers) ?</v>
      </c>
      <c r="E58" s="9" t="s">
        <v>521</v>
      </c>
      <c r="F58" s="153"/>
      <c r="G58" s="8"/>
      <c r="H58" s="13"/>
      <c r="I58" s="43"/>
      <c r="J58" s="42"/>
      <c r="K58" s="140" t="str">
        <f>IF($E58="NC",Criteres!H58,"")</f>
        <v/>
      </c>
      <c r="L58" s="140" t="str">
        <f>IF($E58="NC",Criteres!G58,"")</f>
        <v/>
      </c>
      <c r="M58" s="140" t="str">
        <f>IF($E58="NC",Criteres!J58,"")</f>
        <v/>
      </c>
      <c r="N58" s="140" t="str">
        <f>IF($E58="NC",Criteres!I58,"")</f>
        <v/>
      </c>
      <c r="O58" s="140" t="str">
        <f>IF($E58="NC",Criteres!F58,"")</f>
        <v/>
      </c>
    </row>
    <row r="59" spans="1:15" ht="24">
      <c r="A59" s="64" t="str">
        <f>Criteres!B59</f>
        <v>Éléments obligatoires</v>
      </c>
      <c r="B59" s="65" t="str">
        <f>Criteres!C59</f>
        <v>8.3</v>
      </c>
      <c r="C59" s="65" t="str">
        <f>Criteres!D59</f>
        <v>A</v>
      </c>
      <c r="D59" s="66" t="str">
        <f>Criteres!E59</f>
        <v>Dans chaque page web, la langue par défaut est-elle présente ?</v>
      </c>
      <c r="E59" s="9" t="s">
        <v>521</v>
      </c>
      <c r="F59" s="153"/>
      <c r="G59" s="8"/>
      <c r="H59" s="13"/>
      <c r="I59" s="43"/>
      <c r="J59" s="42"/>
      <c r="K59" s="140" t="str">
        <f>IF($E59="NC",Criteres!H59,"")</f>
        <v/>
      </c>
      <c r="L59" s="140" t="str">
        <f>IF($E59="NC",Criteres!G59,"")</f>
        <v/>
      </c>
      <c r="M59" s="140" t="str">
        <f>IF($E59="NC",Criteres!J59,"")</f>
        <v/>
      </c>
      <c r="N59" s="140" t="str">
        <f>IF($E59="NC",Criteres!I59,"")</f>
        <v/>
      </c>
      <c r="O59" s="140" t="str">
        <f>IF($E59="NC",Criteres!F59,"")</f>
        <v/>
      </c>
    </row>
    <row r="60" spans="1:15" ht="24">
      <c r="A60" s="64" t="str">
        <f>Criteres!B60</f>
        <v>Éléments obligatoires</v>
      </c>
      <c r="B60" s="65" t="str">
        <f>Criteres!C60</f>
        <v>8.4</v>
      </c>
      <c r="C60" s="65" t="str">
        <f>Criteres!D60</f>
        <v>A</v>
      </c>
      <c r="D60" s="66" t="str">
        <f>Criteres!E60</f>
        <v>Pour chaque page web ayant une langue par défaut, le code de langue est-il pertinent ?</v>
      </c>
      <c r="E60" s="9" t="s">
        <v>521</v>
      </c>
      <c r="F60" s="153"/>
      <c r="G60" s="8"/>
      <c r="H60" s="13"/>
      <c r="I60" s="43"/>
      <c r="J60" s="42"/>
      <c r="K60" s="140" t="str">
        <f>IF($E60="NC",Criteres!H60,"")</f>
        <v/>
      </c>
      <c r="L60" s="140" t="str">
        <f>IF($E60="NC",Criteres!G60,"")</f>
        <v/>
      </c>
      <c r="M60" s="140" t="str">
        <f>IF($E60="NC",Criteres!J60,"")</f>
        <v/>
      </c>
      <c r="N60" s="140" t="str">
        <f>IF($E60="NC",Criteres!I60,"")</f>
        <v/>
      </c>
      <c r="O60" s="140" t="str">
        <f>IF($E60="NC",Criteres!F60,"")</f>
        <v/>
      </c>
    </row>
    <row r="61" spans="1:15" ht="24">
      <c r="A61" s="64" t="str">
        <f>Criteres!B61</f>
        <v>Éléments obligatoires</v>
      </c>
      <c r="B61" s="65" t="str">
        <f>Criteres!C61</f>
        <v>8.5</v>
      </c>
      <c r="C61" s="65" t="str">
        <f>Criteres!D61</f>
        <v>A</v>
      </c>
      <c r="D61" s="66" t="str">
        <f>Criteres!E61</f>
        <v>Chaque page web a-t-elle un titre de page ?</v>
      </c>
      <c r="E61" s="9" t="s">
        <v>521</v>
      </c>
      <c r="F61" s="153"/>
      <c r="G61" s="8"/>
      <c r="H61" s="13"/>
      <c r="I61" s="43"/>
      <c r="J61" s="42"/>
      <c r="K61" s="140" t="str">
        <f>IF($E61="NC",Criteres!H61,"")</f>
        <v/>
      </c>
      <c r="L61" s="140" t="str">
        <f>IF($E61="NC",Criteres!G61,"")</f>
        <v/>
      </c>
      <c r="M61" s="140" t="str">
        <f>IF($E61="NC",Criteres!J61,"")</f>
        <v/>
      </c>
      <c r="N61" s="140" t="str">
        <f>IF($E61="NC",Criteres!I61,"")</f>
        <v/>
      </c>
      <c r="O61" s="140" t="str">
        <f>IF($E61="NC",Criteres!F61,"")</f>
        <v/>
      </c>
    </row>
    <row r="62" spans="1:15" ht="24">
      <c r="A62" s="64" t="str">
        <f>Criteres!B62</f>
        <v>Éléments obligatoires</v>
      </c>
      <c r="B62" s="65" t="str">
        <f>Criteres!C62</f>
        <v>8.6</v>
      </c>
      <c r="C62" s="65" t="str">
        <f>Criteres!D62</f>
        <v>A</v>
      </c>
      <c r="D62" s="66" t="str">
        <f>Criteres!E62</f>
        <v>Pour chaque page web ayant un titre de page, ce titre est-il pertinent ?</v>
      </c>
      <c r="E62" s="9" t="s">
        <v>521</v>
      </c>
      <c r="F62" s="153"/>
      <c r="G62" s="8"/>
      <c r="H62" s="13"/>
      <c r="I62" s="43"/>
      <c r="J62" s="42"/>
      <c r="K62" s="140" t="str">
        <f>IF($E62="NC",Criteres!H62,"")</f>
        <v/>
      </c>
      <c r="L62" s="140" t="str">
        <f>IF($E62="NC",Criteres!G62,"")</f>
        <v/>
      </c>
      <c r="M62" s="140" t="str">
        <f>IF($E62="NC",Criteres!J62,"")</f>
        <v/>
      </c>
      <c r="N62" s="140" t="str">
        <f>IF($E62="NC",Criteres!I62,"")</f>
        <v/>
      </c>
      <c r="O62" s="140" t="str">
        <f>IF($E62="NC",Criteres!F62,"")</f>
        <v/>
      </c>
    </row>
    <row r="63" spans="1:15" ht="36">
      <c r="A63" s="64" t="str">
        <f>Criteres!B63</f>
        <v>Éléments obligatoires</v>
      </c>
      <c r="B63" s="65" t="str">
        <f>Criteres!C63</f>
        <v>8.7</v>
      </c>
      <c r="C63" s="65" t="str">
        <f>Criteres!D63</f>
        <v>AA</v>
      </c>
      <c r="D63" s="66" t="str">
        <f>Criteres!E63</f>
        <v>Dans chaque page web, chaque changement de langue est-il indiqué dans le code source (hors cas particuliers) ?</v>
      </c>
      <c r="E63" s="9" t="s">
        <v>521</v>
      </c>
      <c r="F63" s="153"/>
      <c r="G63" s="8"/>
      <c r="H63" s="13"/>
      <c r="I63" s="43"/>
      <c r="J63" s="42"/>
      <c r="K63" s="140" t="str">
        <f>IF($E63="NC",Criteres!H63,"")</f>
        <v/>
      </c>
      <c r="L63" s="140" t="str">
        <f>IF($E63="NC",Criteres!G63,"")</f>
        <v/>
      </c>
      <c r="M63" s="140" t="str">
        <f>IF($E63="NC",Criteres!J63,"")</f>
        <v/>
      </c>
      <c r="N63" s="140" t="str">
        <f>IF($E63="NC",Criteres!I63,"")</f>
        <v/>
      </c>
      <c r="O63" s="140" t="str">
        <f>IF($E63="NC",Criteres!F63,"")</f>
        <v/>
      </c>
    </row>
    <row r="64" spans="1:15" ht="36">
      <c r="A64" s="64" t="str">
        <f>Criteres!B64</f>
        <v>Éléments obligatoires</v>
      </c>
      <c r="B64" s="65" t="str">
        <f>Criteres!C64</f>
        <v>8.8</v>
      </c>
      <c r="C64" s="65" t="str">
        <f>Criteres!D64</f>
        <v>AA</v>
      </c>
      <c r="D64" s="66" t="str">
        <f>Criteres!E64</f>
        <v>Dans chaque page web, le code de langue de chaque changement de langue est-il valide et pertinent ?</v>
      </c>
      <c r="E64" s="9" t="s">
        <v>521</v>
      </c>
      <c r="F64" s="153"/>
      <c r="G64" s="8"/>
      <c r="H64" s="13"/>
      <c r="I64" s="43"/>
      <c r="J64" s="42"/>
      <c r="K64" s="140" t="str">
        <f>IF($E64="NC",Criteres!H64,"")</f>
        <v/>
      </c>
      <c r="L64" s="140" t="str">
        <f>IF($E64="NC",Criteres!G64,"")</f>
        <v/>
      </c>
      <c r="M64" s="140" t="str">
        <f>IF($E64="NC",Criteres!J64,"")</f>
        <v/>
      </c>
      <c r="N64" s="140" t="str">
        <f>IF($E64="NC",Criteres!I64,"")</f>
        <v/>
      </c>
      <c r="O64" s="140" t="str">
        <f>IF($E64="NC",Criteres!F64,"")</f>
        <v/>
      </c>
    </row>
    <row r="65" spans="1:15" ht="36">
      <c r="A65" s="64" t="str">
        <f>Criteres!B65</f>
        <v>Éléments obligatoires</v>
      </c>
      <c r="B65" s="65" t="str">
        <f>Criteres!C65</f>
        <v>8.9</v>
      </c>
      <c r="C65" s="65" t="str">
        <f>Criteres!D65</f>
        <v>A</v>
      </c>
      <c r="D65" s="66" t="str">
        <f>Criteres!E65</f>
        <v>Dans chaque page web, les balises ne doivent pas être utilisées uniquement à des fins de présentation. Cette règle est-elle respectée ?</v>
      </c>
      <c r="E65" s="9" t="s">
        <v>521</v>
      </c>
      <c r="F65" s="153"/>
      <c r="G65" s="8"/>
      <c r="H65" s="13"/>
      <c r="I65" s="43"/>
      <c r="J65" s="42"/>
      <c r="K65" s="140" t="str">
        <f>IF($E65="NC",Criteres!H65,"")</f>
        <v/>
      </c>
      <c r="L65" s="140" t="str">
        <f>IF($E65="NC",Criteres!G65,"")</f>
        <v/>
      </c>
      <c r="M65" s="140" t="str">
        <f>IF($E65="NC",Criteres!J65,"")</f>
        <v/>
      </c>
      <c r="N65" s="140" t="str">
        <f>IF($E65="NC",Criteres!I65,"")</f>
        <v/>
      </c>
      <c r="O65" s="140" t="str">
        <f>IF($E65="NC",Criteres!F65,"")</f>
        <v/>
      </c>
    </row>
    <row r="66" spans="1:15" ht="24">
      <c r="A66" s="64" t="str">
        <f>Criteres!B66</f>
        <v>Éléments obligatoires</v>
      </c>
      <c r="B66" s="65" t="str">
        <f>Criteres!C66</f>
        <v>8.10</v>
      </c>
      <c r="C66" s="65" t="str">
        <f>Criteres!D66</f>
        <v>A</v>
      </c>
      <c r="D66" s="66" t="str">
        <f>Criteres!E66</f>
        <v>Dans chaque page web, les changements du sens de lecture sont-ils signalés ?</v>
      </c>
      <c r="E66" s="9" t="s">
        <v>521</v>
      </c>
      <c r="F66" s="153"/>
      <c r="G66" s="8"/>
      <c r="H66" s="13"/>
      <c r="I66" s="43"/>
      <c r="J66" s="42"/>
      <c r="K66" s="140" t="str">
        <f>IF($E66="NC",Criteres!H66,"")</f>
        <v/>
      </c>
      <c r="L66" s="140" t="str">
        <f>IF($E66="NC",Criteres!G66,"")</f>
        <v/>
      </c>
      <c r="M66" s="140" t="str">
        <f>IF($E66="NC",Criteres!J66,"")</f>
        <v/>
      </c>
      <c r="N66" s="140" t="str">
        <f>IF($E66="NC",Criteres!I66,"")</f>
        <v/>
      </c>
      <c r="O66" s="140" t="str">
        <f>IF($E66="NC",Criteres!F66,"")</f>
        <v/>
      </c>
    </row>
    <row r="67" spans="1:15" ht="24">
      <c r="A67" s="64" t="str">
        <f>Criteres!B67</f>
        <v>Structuration</v>
      </c>
      <c r="B67" s="65" t="str">
        <f>Criteres!C67</f>
        <v>9.1</v>
      </c>
      <c r="C67" s="65" t="str">
        <f>Criteres!D67</f>
        <v>A</v>
      </c>
      <c r="D67" s="66" t="str">
        <f>Criteres!E67</f>
        <v>Dans chaque page web, l'information est-elle structurée par l'utilisation appropriée de titres ?</v>
      </c>
      <c r="E67" s="9" t="s">
        <v>521</v>
      </c>
      <c r="F67" s="153"/>
      <c r="G67" s="8"/>
      <c r="H67" s="13"/>
      <c r="I67" s="43"/>
      <c r="J67" s="42"/>
      <c r="K67" s="140" t="str">
        <f>IF($E67="NC",Criteres!H67,"")</f>
        <v/>
      </c>
      <c r="L67" s="140" t="str">
        <f>IF($E67="NC",Criteres!G67,"")</f>
        <v/>
      </c>
      <c r="M67" s="140" t="str">
        <f>IF($E67="NC",Criteres!J67,"")</f>
        <v/>
      </c>
      <c r="N67" s="140" t="str">
        <f>IF($E67="NC",Criteres!I67,"")</f>
        <v/>
      </c>
      <c r="O67" s="140" t="str">
        <f>IF($E67="NC",Criteres!F67,"")</f>
        <v/>
      </c>
    </row>
    <row r="68" spans="1:15" ht="24">
      <c r="A68" s="64" t="str">
        <f>Criteres!B68</f>
        <v>Structuration</v>
      </c>
      <c r="B68" s="65" t="str">
        <f>Criteres!C68</f>
        <v>9.2</v>
      </c>
      <c r="C68" s="65" t="str">
        <f>Criteres!D68</f>
        <v>A</v>
      </c>
      <c r="D68" s="66" t="str">
        <f>Criteres!E68</f>
        <v>Dans chaque page web, la structure du document est-elle cohérente (hors cas particuliers) ?</v>
      </c>
      <c r="E68" s="9" t="s">
        <v>521</v>
      </c>
      <c r="F68" s="153"/>
      <c r="G68" s="8"/>
      <c r="H68" s="13"/>
      <c r="I68" s="43"/>
      <c r="J68" s="42"/>
      <c r="K68" s="140" t="str">
        <f>IF($E68="NC",Criteres!H68,"")</f>
        <v/>
      </c>
      <c r="L68" s="140" t="str">
        <f>IF($E68="NC",Criteres!G68,"")</f>
        <v/>
      </c>
      <c r="M68" s="140" t="str">
        <f>IF($E68="NC",Criteres!J68,"")</f>
        <v/>
      </c>
      <c r="N68" s="140" t="str">
        <f>IF($E68="NC",Criteres!I68,"")</f>
        <v/>
      </c>
      <c r="O68" s="140" t="str">
        <f>IF($E68="NC",Criteres!F68,"")</f>
        <v/>
      </c>
    </row>
    <row r="69" spans="1:15" ht="24">
      <c r="A69" s="64" t="str">
        <f>Criteres!B69</f>
        <v>Structuration</v>
      </c>
      <c r="B69" s="65" t="str">
        <f>Criteres!C69</f>
        <v>9.3</v>
      </c>
      <c r="C69" s="65" t="str">
        <f>Criteres!D69</f>
        <v>A</v>
      </c>
      <c r="D69" s="66" t="str">
        <f>Criteres!E69</f>
        <v>Dans chaque page web, chaque liste est-elle correctement structurée ?</v>
      </c>
      <c r="E69" s="9" t="s">
        <v>521</v>
      </c>
      <c r="F69" s="153"/>
      <c r="G69" s="8"/>
      <c r="H69" s="13"/>
      <c r="I69" s="43"/>
      <c r="J69" s="42"/>
      <c r="K69" s="140" t="str">
        <f>IF($E69="NC",Criteres!H69,"")</f>
        <v/>
      </c>
      <c r="L69" s="140" t="str">
        <f>IF($E69="NC",Criteres!G69,"")</f>
        <v/>
      </c>
      <c r="M69" s="140" t="str">
        <f>IF($E69="NC",Criteres!J69,"")</f>
        <v/>
      </c>
      <c r="N69" s="140" t="str">
        <f>IF($E69="NC",Criteres!I69,"")</f>
        <v/>
      </c>
      <c r="O69" s="140" t="str">
        <f>IF($E69="NC",Criteres!F69,"")</f>
        <v/>
      </c>
    </row>
    <row r="70" spans="1:15" ht="24">
      <c r="A70" s="64" t="str">
        <f>Criteres!B70</f>
        <v>Structuration</v>
      </c>
      <c r="B70" s="65" t="str">
        <f>Criteres!C70</f>
        <v>9.4</v>
      </c>
      <c r="C70" s="65" t="str">
        <f>Criteres!D70</f>
        <v>A</v>
      </c>
      <c r="D70" s="66" t="str">
        <f>Criteres!E70</f>
        <v>Dans chaque page web, chaque citation est-elle correctement indiquée ?</v>
      </c>
      <c r="E70" s="9" t="s">
        <v>521</v>
      </c>
      <c r="F70" s="153"/>
      <c r="G70" s="8"/>
      <c r="H70" s="13"/>
      <c r="I70" s="43"/>
      <c r="J70" s="42"/>
      <c r="K70" s="140" t="str">
        <f>IF($E70="NC",Criteres!H70,"")</f>
        <v/>
      </c>
      <c r="L70" s="140" t="str">
        <f>IF($E70="NC",Criteres!G70,"")</f>
        <v/>
      </c>
      <c r="M70" s="140" t="str">
        <f>IF($E70="NC",Criteres!J70,"")</f>
        <v/>
      </c>
      <c r="N70" s="140" t="str">
        <f>IF($E70="NC",Criteres!I70,"")</f>
        <v/>
      </c>
      <c r="O70" s="140" t="str">
        <f>IF($E70="NC",Criteres!F70,"")</f>
        <v/>
      </c>
    </row>
    <row r="71" spans="1:15" ht="36" hidden="1">
      <c r="A71" s="64" t="str">
        <f>Criteres!B71</f>
        <v>Structuration</v>
      </c>
      <c r="B71" s="65" t="str">
        <f>Criteres!C71</f>
        <v>9.5</v>
      </c>
      <c r="C71" s="65" t="str">
        <f>Criteres!D71</f>
        <v>AAA</v>
      </c>
      <c r="D71" s="66" t="str">
        <f>Criteres!E71</f>
        <v>Dans chaque page Web, la première occurrence de chaque abréviation permet-elle d'en connaître la signification ?</v>
      </c>
      <c r="E71" s="9" t="s">
        <v>521</v>
      </c>
      <c r="F71" s="153"/>
      <c r="G71" s="8"/>
      <c r="H71" s="13"/>
      <c r="I71" s="43"/>
      <c r="J71" s="42"/>
      <c r="K71" s="140" t="str">
        <f>IF($E71="NC",Criteres!H71,"")</f>
        <v/>
      </c>
      <c r="L71" s="140" t="str">
        <f>IF($E71="NC",Criteres!G71,"")</f>
        <v/>
      </c>
      <c r="M71" s="140" t="str">
        <f>IF($E71="NC",Criteres!J71,"")</f>
        <v/>
      </c>
      <c r="N71" s="140" t="str">
        <f>IF($E71="NC",Criteres!I71,"")</f>
        <v/>
      </c>
      <c r="O71" s="140" t="str">
        <f>IF($E71="NC",Criteres!F71,"")</f>
        <v/>
      </c>
    </row>
    <row r="72" spans="1:15" ht="24" hidden="1">
      <c r="A72" s="64" t="str">
        <f>Criteres!B72</f>
        <v>Structuration</v>
      </c>
      <c r="B72" s="65" t="str">
        <f>Criteres!C72</f>
        <v>9.6</v>
      </c>
      <c r="C72" s="65" t="str">
        <f>Criteres!D72</f>
        <v>AAA</v>
      </c>
      <c r="D72" s="66" t="str">
        <f>Criteres!E72</f>
        <v>Dans chaque page Web, la signification de chaque abréviation est-elle pertinente ?</v>
      </c>
      <c r="E72" s="9" t="s">
        <v>521</v>
      </c>
      <c r="F72" s="153"/>
      <c r="G72" s="8"/>
      <c r="H72" s="13"/>
      <c r="I72" s="43"/>
      <c r="J72" s="42"/>
      <c r="K72" s="140" t="str">
        <f>IF($E72="NC",Criteres!H72,"")</f>
        <v/>
      </c>
      <c r="L72" s="140" t="str">
        <f>IF($E72="NC",Criteres!G72,"")</f>
        <v/>
      </c>
      <c r="M72" s="140" t="str">
        <f>IF($E72="NC",Criteres!J72,"")</f>
        <v/>
      </c>
      <c r="N72" s="140" t="str">
        <f>IF($E72="NC",Criteres!I72,"")</f>
        <v/>
      </c>
      <c r="O72" s="140" t="str">
        <f>IF($E72="NC",Criteres!F72,"")</f>
        <v/>
      </c>
    </row>
    <row r="73" spans="1:15" ht="36">
      <c r="A73" s="64" t="str">
        <f>Criteres!B73</f>
        <v>Présentation</v>
      </c>
      <c r="B73" s="65" t="str">
        <f>Criteres!C73</f>
        <v>10.1</v>
      </c>
      <c r="C73" s="65" t="str">
        <f>Criteres!D73</f>
        <v>A</v>
      </c>
      <c r="D73" s="66" t="str">
        <f>Criteres!E73</f>
        <v>Dans le site web, des feuilles de styles sont-elles utilisées pour contrôler la présentation de l'information ?</v>
      </c>
      <c r="E73" s="9" t="s">
        <v>521</v>
      </c>
      <c r="F73" s="153"/>
      <c r="G73" s="8"/>
      <c r="H73" s="13"/>
      <c r="I73" s="43"/>
      <c r="J73" s="42"/>
      <c r="K73" s="140" t="str">
        <f>IF($E73="NC",Criteres!H73,"")</f>
        <v/>
      </c>
      <c r="L73" s="140" t="str">
        <f>IF($E73="NC",Criteres!G73,"")</f>
        <v/>
      </c>
      <c r="M73" s="140" t="str">
        <f>IF($E73="NC",Criteres!J73,"")</f>
        <v/>
      </c>
      <c r="N73" s="140" t="str">
        <f>IF($E73="NC",Criteres!I73,"")</f>
        <v/>
      </c>
      <c r="O73" s="140" t="str">
        <f>IF($E73="NC",Criteres!F73,"")</f>
        <v/>
      </c>
    </row>
    <row r="74" spans="1:15" ht="36">
      <c r="A74" s="64" t="str">
        <f>Criteres!B74</f>
        <v>Présentation</v>
      </c>
      <c r="B74" s="65" t="str">
        <f>Criteres!C74</f>
        <v>10.2</v>
      </c>
      <c r="C74" s="65" t="str">
        <f>Criteres!D74</f>
        <v>A</v>
      </c>
      <c r="D74" s="66" t="str">
        <f>Criteres!E74</f>
        <v>Dans chaque page web, le contenu visible reste-t-il présent lorsque les feuilles de styles sont désactivées ?</v>
      </c>
      <c r="E74" s="9" t="s">
        <v>521</v>
      </c>
      <c r="F74" s="153"/>
      <c r="G74" s="8"/>
      <c r="H74" s="13"/>
      <c r="I74" s="43"/>
      <c r="J74" s="42"/>
      <c r="K74" s="140" t="str">
        <f>IF($E74="NC",Criteres!H74,"")</f>
        <v/>
      </c>
      <c r="L74" s="140" t="str">
        <f>IF($E74="NC",Criteres!G74,"")</f>
        <v/>
      </c>
      <c r="M74" s="140" t="str">
        <f>IF($E74="NC",Criteres!J74,"")</f>
        <v/>
      </c>
      <c r="N74" s="140" t="str">
        <f>IF($E74="NC",Criteres!I74,"")</f>
        <v/>
      </c>
      <c r="O74" s="140" t="str">
        <f>IF($E74="NC",Criteres!F74,"")</f>
        <v/>
      </c>
    </row>
    <row r="75" spans="1:15" ht="36">
      <c r="A75" s="64" t="str">
        <f>Criteres!B75</f>
        <v>Présentation</v>
      </c>
      <c r="B75" s="65" t="str">
        <f>Criteres!C75</f>
        <v>10.3</v>
      </c>
      <c r="C75" s="65" t="str">
        <f>Criteres!D75</f>
        <v>A</v>
      </c>
      <c r="D75" s="66" t="str">
        <f>Criteres!E75</f>
        <v>Dans chaque page web, l'information reste-t-elle compréhensible lorsque les feuilles de styles sont désactivées ?</v>
      </c>
      <c r="E75" s="9" t="s">
        <v>521</v>
      </c>
      <c r="F75" s="153"/>
      <c r="G75" s="8"/>
      <c r="H75" s="13"/>
      <c r="I75" s="43"/>
      <c r="J75" s="42"/>
      <c r="K75" s="140" t="str">
        <f>IF($E75="NC",Criteres!H75,"")</f>
        <v/>
      </c>
      <c r="L75" s="140" t="str">
        <f>IF($E75="NC",Criteres!G75,"")</f>
        <v/>
      </c>
      <c r="M75" s="140" t="str">
        <f>IF($E75="NC",Criteres!J75,"")</f>
        <v/>
      </c>
      <c r="N75" s="140" t="str">
        <f>IF($E75="NC",Criteres!I75,"")</f>
        <v/>
      </c>
      <c r="O75" s="140" t="str">
        <f>IF($E75="NC",Criteres!F75,"")</f>
        <v/>
      </c>
    </row>
    <row r="76" spans="1:15" ht="36">
      <c r="A76" s="64" t="str">
        <f>Criteres!B76</f>
        <v>Présentation</v>
      </c>
      <c r="B76" s="65" t="str">
        <f>Criteres!C76</f>
        <v>10.4</v>
      </c>
      <c r="C76" s="65" t="str">
        <f>Criteres!D76</f>
        <v>AA</v>
      </c>
      <c r="D76" s="66" t="str">
        <f>Criteres!E76</f>
        <v>Dans chaque page web, le texte reste-t-il lisible lorsque la taille des caractères est augmentée jusqu'à 200%, au moins (hors cas particuliers) ?</v>
      </c>
      <c r="E76" s="9" t="s">
        <v>521</v>
      </c>
      <c r="F76" s="153"/>
      <c r="G76" s="8"/>
      <c r="H76" s="13"/>
      <c r="I76" s="43"/>
      <c r="J76" s="42"/>
      <c r="K76" s="140" t="str">
        <f>IF($E76="NC",Criteres!H76,"")</f>
        <v/>
      </c>
      <c r="L76" s="140" t="str">
        <f>IF($E76="NC",Criteres!G76,"")</f>
        <v/>
      </c>
      <c r="M76" s="140" t="str">
        <f>IF($E76="NC",Criteres!J76,"")</f>
        <v/>
      </c>
      <c r="N76" s="140" t="str">
        <f>IF($E76="NC",Criteres!I76,"")</f>
        <v/>
      </c>
      <c r="O76" s="140" t="str">
        <f>IF($E76="NC",Criteres!F76,"")</f>
        <v/>
      </c>
    </row>
    <row r="77" spans="1:15" ht="36">
      <c r="A77" s="64" t="str">
        <f>Criteres!B77</f>
        <v>Présentation</v>
      </c>
      <c r="B77" s="65" t="str">
        <f>Criteres!C77</f>
        <v>10.5</v>
      </c>
      <c r="C77" s="65" t="str">
        <f>Criteres!D77</f>
        <v>AA</v>
      </c>
      <c r="D77" s="66" t="str">
        <f>Criteres!E77</f>
        <v>Dans chaque page web, les déclarations CSS de couleurs de fond d'élément et de police sont-elles correctement utilisées ?</v>
      </c>
      <c r="E77" s="9" t="s">
        <v>521</v>
      </c>
      <c r="F77" s="153"/>
      <c r="G77" s="8"/>
      <c r="H77" s="13"/>
      <c r="I77" s="43"/>
      <c r="J77" s="42"/>
      <c r="K77" s="140" t="str">
        <f>IF($E77="NC",Criteres!H77,"")</f>
        <v/>
      </c>
      <c r="L77" s="140" t="str">
        <f>IF($E77="NC",Criteres!G77,"")</f>
        <v/>
      </c>
      <c r="M77" s="140" t="str">
        <f>IF($E77="NC",Criteres!J77,"")</f>
        <v/>
      </c>
      <c r="N77" s="140" t="str">
        <f>IF($E77="NC",Criteres!I77,"")</f>
        <v/>
      </c>
      <c r="O77" s="140" t="str">
        <f>IF($E77="NC",Criteres!F77,"")</f>
        <v/>
      </c>
    </row>
    <row r="78" spans="1:15" ht="36">
      <c r="A78" s="64" t="str">
        <f>Criteres!B78</f>
        <v>Présentation</v>
      </c>
      <c r="B78" s="65" t="str">
        <f>Criteres!C78</f>
        <v>10.6</v>
      </c>
      <c r="C78" s="65" t="str">
        <f>Criteres!D78</f>
        <v>A</v>
      </c>
      <c r="D78" s="66" t="str">
        <f>Criteres!E78</f>
        <v>Dans chaque page web, chaque lien dont la nature n'est pas évidente est-il visible par rapport au texte environnant ?</v>
      </c>
      <c r="E78" s="9" t="s">
        <v>521</v>
      </c>
      <c r="F78" s="153"/>
      <c r="G78" s="8"/>
      <c r="H78" s="13"/>
      <c r="I78" s="43"/>
      <c r="J78" s="42"/>
      <c r="K78" s="140" t="str">
        <f>IF($E78="NC",Criteres!H78,"")</f>
        <v/>
      </c>
      <c r="L78" s="140" t="str">
        <f>IF($E78="NC",Criteres!G78,"")</f>
        <v/>
      </c>
      <c r="M78" s="140" t="str">
        <f>IF($E78="NC",Criteres!J78,"")</f>
        <v/>
      </c>
      <c r="N78" s="140" t="str">
        <f>IF($E78="NC",Criteres!I78,"")</f>
        <v/>
      </c>
      <c r="O78" s="140" t="str">
        <f>IF($E78="NC",Criteres!F78,"")</f>
        <v/>
      </c>
    </row>
    <row r="79" spans="1:15" ht="36">
      <c r="A79" s="64" t="str">
        <f>Criteres!B79</f>
        <v>Présentation</v>
      </c>
      <c r="B79" s="65" t="str">
        <f>Criteres!C79</f>
        <v>10.7</v>
      </c>
      <c r="C79" s="65" t="str">
        <f>Criteres!D79</f>
        <v>A</v>
      </c>
      <c r="D79" s="66" t="str">
        <f>Criteres!E79</f>
        <v>Dans chaque page web, pour chaque élément recevant le focus, la prise de focus est-elle visible ?</v>
      </c>
      <c r="E79" s="9" t="s">
        <v>521</v>
      </c>
      <c r="F79" s="153"/>
      <c r="G79" s="8"/>
      <c r="H79" s="13"/>
      <c r="I79" s="43"/>
      <c r="J79" s="42"/>
      <c r="K79" s="140" t="str">
        <f>IF($E79="NC",Criteres!H79,"")</f>
        <v/>
      </c>
      <c r="L79" s="140" t="str">
        <f>IF($E79="NC",Criteres!G79,"")</f>
        <v/>
      </c>
      <c r="M79" s="140" t="str">
        <f>IF($E79="NC",Criteres!J79,"")</f>
        <v/>
      </c>
      <c r="N79" s="140" t="str">
        <f>IF($E79="NC",Criteres!I79,"")</f>
        <v/>
      </c>
      <c r="O79" s="140" t="str">
        <f>IF($E79="NC",Criteres!F79,"")</f>
        <v/>
      </c>
    </row>
    <row r="80" spans="1:15" ht="36">
      <c r="A80" s="64" t="str">
        <f>Criteres!B80</f>
        <v>Présentation</v>
      </c>
      <c r="B80" s="65" t="str">
        <f>Criteres!C80</f>
        <v>10.8</v>
      </c>
      <c r="C80" s="65" t="str">
        <f>Criteres!D80</f>
        <v>A</v>
      </c>
      <c r="D80" s="66" t="str">
        <f>Criteres!E80</f>
        <v>Pour chaque page web, les contenus cachés ont-ils vocation à être ignorés par les technologies d'assistance ?</v>
      </c>
      <c r="E80" s="9" t="s">
        <v>521</v>
      </c>
      <c r="F80" s="153"/>
      <c r="G80" s="8"/>
      <c r="H80" s="13"/>
      <c r="I80" s="43"/>
      <c r="J80" s="42"/>
      <c r="K80" s="140" t="str">
        <f>IF($E80="NC",Criteres!H80,"")</f>
        <v/>
      </c>
      <c r="L80" s="140" t="str">
        <f>IF($E80="NC",Criteres!G80,"")</f>
        <v/>
      </c>
      <c r="M80" s="140" t="str">
        <f>IF($E80="NC",Criteres!J80,"")</f>
        <v/>
      </c>
      <c r="N80" s="140" t="str">
        <f>IF($E80="NC",Criteres!I80,"")</f>
        <v/>
      </c>
      <c r="O80" s="140" t="str">
        <f>IF($E80="NC",Criteres!F80,"")</f>
        <v/>
      </c>
    </row>
    <row r="81" spans="1:15" ht="36">
      <c r="A81" s="64" t="str">
        <f>Criteres!B81</f>
        <v>Présentation</v>
      </c>
      <c r="B81" s="65" t="str">
        <f>Criteres!C81</f>
        <v>10.9</v>
      </c>
      <c r="C81" s="65" t="str">
        <f>Criteres!D81</f>
        <v>A</v>
      </c>
      <c r="D81" s="66" t="str">
        <f>Criteres!E81</f>
        <v>Dans chaque page web, l'information ne doit pas être donnée uniquement par la forme, taille ou position. Cette règle est-elle respectée ?</v>
      </c>
      <c r="E81" s="9" t="s">
        <v>521</v>
      </c>
      <c r="F81" s="153"/>
      <c r="G81" s="8"/>
      <c r="H81" s="13"/>
      <c r="I81" s="43"/>
      <c r="J81" s="42"/>
      <c r="K81" s="140" t="str">
        <f>IF($E81="NC",Criteres!H81,"")</f>
        <v/>
      </c>
      <c r="L81" s="140" t="str">
        <f>IF($E81="NC",Criteres!G81,"")</f>
        <v/>
      </c>
      <c r="M81" s="140" t="str">
        <f>IF($E81="NC",Criteres!J81,"")</f>
        <v/>
      </c>
      <c r="N81" s="140" t="str">
        <f>IF($E81="NC",Criteres!I81,"")</f>
        <v/>
      </c>
      <c r="O81" s="140" t="str">
        <f>IF($E81="NC",Criteres!F81,"")</f>
        <v/>
      </c>
    </row>
    <row r="82" spans="1:15" ht="48">
      <c r="A82" s="64" t="str">
        <f>Criteres!B82</f>
        <v>Présentation</v>
      </c>
      <c r="B82" s="65" t="str">
        <f>Criteres!C82</f>
        <v>10.10</v>
      </c>
      <c r="C82" s="65" t="str">
        <f>Criteres!D82</f>
        <v>A</v>
      </c>
      <c r="D82" s="66" t="str">
        <f>Criteres!E82</f>
        <v>Dans chaque page web, l'information ne doit pas être donnée par la forme, taille ou position uniquement. Cette règle est-elle implémentée de façon pertinente ?</v>
      </c>
      <c r="E82" s="9" t="s">
        <v>521</v>
      </c>
      <c r="F82" s="153"/>
      <c r="G82" s="8"/>
      <c r="H82" s="13"/>
      <c r="I82" s="43"/>
      <c r="J82" s="42"/>
      <c r="K82" s="140" t="str">
        <f>IF($E82="NC",Criteres!H82,"")</f>
        <v/>
      </c>
      <c r="L82" s="140" t="str">
        <f>IF($E82="NC",Criteres!G82,"")</f>
        <v/>
      </c>
      <c r="M82" s="140" t="str">
        <f>IF($E82="NC",Criteres!J82,"")</f>
        <v/>
      </c>
      <c r="N82" s="140" t="str">
        <f>IF($E82="NC",Criteres!I82,"")</f>
        <v/>
      </c>
      <c r="O82" s="140" t="str">
        <f>IF($E82="NC",Criteres!F82,"")</f>
        <v/>
      </c>
    </row>
    <row r="83" spans="1:15" ht="84">
      <c r="A83" s="64" t="str">
        <f>Criteres!B83</f>
        <v>Présentation</v>
      </c>
      <c r="B83" s="65" t="str">
        <f>Criteres!C83</f>
        <v>10.11</v>
      </c>
      <c r="C83" s="65" t="str">
        <f>Criteres!D83</f>
        <v>AA</v>
      </c>
      <c r="D83" s="66" t="str">
        <f>Criteres!E83</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v>
      </c>
      <c r="E83" s="9" t="s">
        <v>521</v>
      </c>
      <c r="F83" s="153"/>
      <c r="G83" s="8"/>
      <c r="H83" s="13"/>
      <c r="I83" s="43"/>
      <c r="J83" s="42"/>
      <c r="K83" s="140" t="str">
        <f>IF($E83="NC",Criteres!H83,"")</f>
        <v/>
      </c>
      <c r="L83" s="140" t="str">
        <f>IF($E83="NC",Criteres!G83,"")</f>
        <v/>
      </c>
      <c r="M83" s="140" t="str">
        <f>IF($E83="NC",Criteres!J83,"")</f>
        <v/>
      </c>
      <c r="N83" s="140" t="str">
        <f>IF($E83="NC",Criteres!I83,"")</f>
        <v/>
      </c>
      <c r="O83" s="140" t="str">
        <f>IF($E83="NC",Criteres!F83,"")</f>
        <v/>
      </c>
    </row>
    <row r="84" spans="1:15" ht="48">
      <c r="A84" s="64" t="str">
        <f>Criteres!B84</f>
        <v>Présentation</v>
      </c>
      <c r="B84" s="65" t="str">
        <f>Criteres!C84</f>
        <v>10.12</v>
      </c>
      <c r="C84" s="65" t="str">
        <f>Criteres!D84</f>
        <v>AA</v>
      </c>
      <c r="D84" s="66" t="str">
        <f>Criteres!E84</f>
        <v>Dans chaque page web, les propriétés d'espacement du texte peuvent-elles être redéfinies par l'utilisateur sans perte de contenu ou de fonctionnalité (hors cas particuliers) ?</v>
      </c>
      <c r="E84" s="9" t="s">
        <v>521</v>
      </c>
      <c r="F84" s="153"/>
      <c r="G84" s="8"/>
      <c r="H84" s="13"/>
      <c r="I84" s="43"/>
      <c r="J84" s="42"/>
      <c r="K84" s="140" t="str">
        <f>IF($E84="NC",Criteres!H84,"")</f>
        <v/>
      </c>
      <c r="L84" s="140" t="str">
        <f>IF($E84="NC",Criteres!G84,"")</f>
        <v/>
      </c>
      <c r="M84" s="140" t="str">
        <f>IF($E84="NC",Criteres!J84,"")</f>
        <v/>
      </c>
      <c r="N84" s="140" t="str">
        <f>IF($E84="NC",Criteres!I84,"")</f>
        <v/>
      </c>
      <c r="O84" s="140" t="str">
        <f>IF($E84="NC",Criteres!F84,"")</f>
        <v/>
      </c>
    </row>
    <row r="85" spans="1:15" ht="48">
      <c r="A85" s="64" t="str">
        <f>Criteres!B85</f>
        <v>Présentation</v>
      </c>
      <c r="B85" s="65" t="str">
        <f>Criteres!C85</f>
        <v>10.13</v>
      </c>
      <c r="C85" s="65" t="str">
        <f>Criteres!D85</f>
        <v>AA</v>
      </c>
      <c r="D85" s="66" t="str">
        <f>Criteres!E85</f>
        <v>Dans chaque page web, les contenus additionnels apparaissant à la prise de focus ou au survol d'un composant d'interface sont-ils contrôlables par l'utilisateur (hors cas particuliers ) ?</v>
      </c>
      <c r="E85" s="9" t="s">
        <v>521</v>
      </c>
      <c r="F85" s="153"/>
      <c r="G85" s="8"/>
      <c r="H85" s="13"/>
      <c r="I85" s="43"/>
      <c r="J85" s="42"/>
      <c r="K85" s="140" t="str">
        <f>IF($E85="NC",Criteres!H85,"")</f>
        <v/>
      </c>
      <c r="L85" s="140" t="str">
        <f>IF($E85="NC",Criteres!G85,"")</f>
        <v/>
      </c>
      <c r="M85" s="140" t="str">
        <f>IF($E85="NC",Criteres!J85,"")</f>
        <v/>
      </c>
      <c r="N85" s="140" t="str">
        <f>IF($E85="NC",Criteres!I85,"")</f>
        <v/>
      </c>
      <c r="O85" s="140" t="str">
        <f>IF($E85="NC",Criteres!F85,"")</f>
        <v/>
      </c>
    </row>
    <row r="86" spans="1:15" ht="48">
      <c r="A86" s="64" t="str">
        <f>Criteres!B86</f>
        <v>Présentation</v>
      </c>
      <c r="B86" s="65" t="str">
        <f>Criteres!C86</f>
        <v>10.14</v>
      </c>
      <c r="C86" s="65" t="str">
        <f>Criteres!D86</f>
        <v>A</v>
      </c>
      <c r="D86" s="66" t="str">
        <f>Criteres!E86</f>
        <v>Dans chaque page web, les contenus additionnels apparaissant via les styles CSS uniquement peuvent-ils être rendus visibles au clavier et par tout dispositif de pointage ?</v>
      </c>
      <c r="E86" s="9" t="s">
        <v>521</v>
      </c>
      <c r="F86" s="153"/>
      <c r="G86" s="8"/>
      <c r="H86" s="13"/>
      <c r="I86" s="43"/>
      <c r="J86" s="42"/>
      <c r="K86" s="140" t="str">
        <f>IF($E86="NC",Criteres!H86,"")</f>
        <v/>
      </c>
      <c r="L86" s="140" t="str">
        <f>IF($E86="NC",Criteres!G86,"")</f>
        <v/>
      </c>
      <c r="M86" s="140" t="str">
        <f>IF($E86="NC",Criteres!J86,"")</f>
        <v/>
      </c>
      <c r="N86" s="140" t="str">
        <f>IF($E86="NC",Criteres!I86,"")</f>
        <v/>
      </c>
      <c r="O86" s="140" t="str">
        <f>IF($E86="NC",Criteres!F86,"")</f>
        <v/>
      </c>
    </row>
    <row r="87" spans="1:15" ht="36" hidden="1">
      <c r="A87" s="64" t="str">
        <f>Criteres!B87</f>
        <v>Présentation</v>
      </c>
      <c r="B87" s="65" t="str">
        <f>Criteres!C87</f>
        <v>10.15</v>
      </c>
      <c r="C87" s="65" t="str">
        <f>Criteres!D87</f>
        <v>AAA</v>
      </c>
      <c r="D87" s="66" t="str">
        <f>Criteres!E87</f>
        <v>Dans chaque page Web, le choix de la couleur de fond et de police du texte est-il contrôlable par l'utilisateur ?</v>
      </c>
      <c r="E87" s="9" t="s">
        <v>521</v>
      </c>
      <c r="F87" s="153"/>
      <c r="G87" s="8"/>
      <c r="H87" s="13"/>
      <c r="I87" s="43"/>
      <c r="J87" s="42"/>
      <c r="K87" s="140" t="str">
        <f>IF($E87="NC",Criteres!H87,"")</f>
        <v/>
      </c>
      <c r="L87" s="140" t="str">
        <f>IF($E87="NC",Criteres!G87,"")</f>
        <v/>
      </c>
      <c r="M87" s="140" t="str">
        <f>IF($E87="NC",Criteres!J87,"")</f>
        <v/>
      </c>
      <c r="N87" s="140" t="str">
        <f>IF($E87="NC",Criteres!I87,"")</f>
        <v/>
      </c>
      <c r="O87" s="140" t="str">
        <f>IF($E87="NC",Criteres!F87,"")</f>
        <v/>
      </c>
    </row>
    <row r="88" spans="1:15" ht="24" hidden="1">
      <c r="A88" s="64" t="str">
        <f>Criteres!B88</f>
        <v>Présentation</v>
      </c>
      <c r="B88" s="65" t="str">
        <f>Criteres!C88</f>
        <v>10.16</v>
      </c>
      <c r="C88" s="65" t="str">
        <f>Criteres!D88</f>
        <v>AAA</v>
      </c>
      <c r="D88" s="66" t="str">
        <f>Criteres!E88</f>
        <v>Pour chaque page Web, le texte ne doit pas être justifié. Cette règle est-elle respectée ?</v>
      </c>
      <c r="E88" s="9" t="s">
        <v>521</v>
      </c>
      <c r="F88" s="153"/>
      <c r="G88" s="8"/>
      <c r="H88" s="13"/>
      <c r="I88" s="43"/>
      <c r="J88" s="42"/>
      <c r="K88" s="140" t="str">
        <f>IF($E88="NC",Criteres!H88,"")</f>
        <v/>
      </c>
      <c r="L88" s="140" t="str">
        <f>IF($E88="NC",Criteres!G88,"")</f>
        <v/>
      </c>
      <c r="M88" s="140" t="str">
        <f>IF($E88="NC",Criteres!J88,"")</f>
        <v/>
      </c>
      <c r="N88" s="140" t="str">
        <f>IF($E88="NC",Criteres!I88,"")</f>
        <v/>
      </c>
      <c r="O88" s="140" t="str">
        <f>IF($E88="NC",Criteres!F88,"")</f>
        <v/>
      </c>
    </row>
    <row r="89" spans="1:15" ht="48" hidden="1">
      <c r="A89" s="64" t="str">
        <f>Criteres!B89</f>
        <v>Présentation</v>
      </c>
      <c r="B89" s="65" t="str">
        <f>Criteres!C89</f>
        <v>10.17</v>
      </c>
      <c r="C89" s="65" t="str">
        <f>Criteres!D89</f>
        <v>AAA</v>
      </c>
      <c r="D89" s="66" t="str">
        <f>Criteres!E89</f>
        <v>Pour chaque page Web, en affichage plein écran et avec une taille de police à 200%, chaque bloc de texte reste-t-il lisible sans l'utilisation de la barre de défilement horizontal ?</v>
      </c>
      <c r="E89" s="9" t="s">
        <v>521</v>
      </c>
      <c r="F89" s="153"/>
      <c r="G89" s="8"/>
      <c r="H89" s="13"/>
      <c r="I89" s="43"/>
      <c r="J89" s="42"/>
      <c r="K89" s="140" t="str">
        <f>IF($E89="NC",Criteres!H89,"")</f>
        <v/>
      </c>
      <c r="L89" s="140" t="str">
        <f>IF($E89="NC",Criteres!G89,"")</f>
        <v/>
      </c>
      <c r="M89" s="140" t="str">
        <f>IF($E89="NC",Criteres!J89,"")</f>
        <v/>
      </c>
      <c r="N89" s="140" t="str">
        <f>IF($E89="NC",Criteres!I89,"")</f>
        <v/>
      </c>
      <c r="O89" s="140" t="str">
        <f>IF($E89="NC",Criteres!F89,"")</f>
        <v/>
      </c>
    </row>
    <row r="90" spans="1:15" ht="36" hidden="1">
      <c r="A90" s="64" t="str">
        <f>Criteres!B90</f>
        <v>Présentation</v>
      </c>
      <c r="B90" s="65" t="str">
        <f>Criteres!C90</f>
        <v>10.18</v>
      </c>
      <c r="C90" s="65" t="str">
        <f>Criteres!D90</f>
        <v>AAA</v>
      </c>
      <c r="D90" s="66" t="str">
        <f>Criteres!E90</f>
        <v>Pour chaque page Web, les blocs de texte ont-ils une largeur inférieure ou égale à 80 caractères (hors cas particuliers) ?</v>
      </c>
      <c r="E90" s="9" t="s">
        <v>521</v>
      </c>
      <c r="F90" s="153"/>
      <c r="G90" s="8"/>
      <c r="H90" s="13"/>
      <c r="I90" s="43"/>
      <c r="J90" s="42"/>
      <c r="K90" s="140" t="str">
        <f>IF($E90="NC",Criteres!H90,"")</f>
        <v/>
      </c>
      <c r="L90" s="140" t="str">
        <f>IF($E90="NC",Criteres!G90,"")</f>
        <v/>
      </c>
      <c r="M90" s="140" t="str">
        <f>IF($E90="NC",Criteres!J90,"")</f>
        <v/>
      </c>
      <c r="N90" s="140" t="str">
        <f>IF($E90="NC",Criteres!I90,"")</f>
        <v/>
      </c>
      <c r="O90" s="140" t="str">
        <f>IF($E90="NC",Criteres!F90,"")</f>
        <v/>
      </c>
    </row>
    <row r="91" spans="1:15" ht="24" hidden="1">
      <c r="A91" s="64" t="str">
        <f>Criteres!B91</f>
        <v>Présentation</v>
      </c>
      <c r="B91" s="65" t="str">
        <f>Criteres!C91</f>
        <v>10.19</v>
      </c>
      <c r="C91" s="65" t="str">
        <f>Criteres!D91</f>
        <v>AAA</v>
      </c>
      <c r="D91" s="66" t="str">
        <f>Criteres!E91</f>
        <v>Pour chaque page Web, l'espace entre les lignes et les paragraphes est-il suffisant ?</v>
      </c>
      <c r="E91" s="9" t="s">
        <v>521</v>
      </c>
      <c r="F91" s="153"/>
      <c r="G91" s="8"/>
      <c r="H91" s="13"/>
      <c r="I91" s="43"/>
      <c r="J91" s="42"/>
      <c r="K91" s="140" t="str">
        <f>IF($E91="NC",Criteres!H91,"")</f>
        <v/>
      </c>
      <c r="L91" s="140" t="str">
        <f>IF($E91="NC",Criteres!G91,"")</f>
        <v/>
      </c>
      <c r="M91" s="140" t="str">
        <f>IF($E91="NC",Criteres!J91,"")</f>
        <v/>
      </c>
      <c r="N91" s="140" t="str">
        <f>IF($E91="NC",Criteres!I91,"")</f>
        <v/>
      </c>
      <c r="O91" s="140" t="str">
        <f>IF($E91="NC",Criteres!F91,"")</f>
        <v/>
      </c>
    </row>
    <row r="92" spans="1:15" ht="16">
      <c r="A92" s="64" t="str">
        <f>Criteres!B92</f>
        <v>Formulaires</v>
      </c>
      <c r="B92" s="65" t="str">
        <f>Criteres!C92</f>
        <v>11.1</v>
      </c>
      <c r="C92" s="65" t="str">
        <f>Criteres!D92</f>
        <v>A</v>
      </c>
      <c r="D92" s="66" t="str">
        <f>Criteres!E92</f>
        <v>Chaque champ de formulaire a-t-il une étiquette ?</v>
      </c>
      <c r="E92" s="9" t="s">
        <v>521</v>
      </c>
      <c r="F92" s="153"/>
      <c r="G92" s="8"/>
      <c r="H92" s="13"/>
      <c r="I92" s="43"/>
      <c r="J92" s="42"/>
      <c r="K92" s="140" t="str">
        <f>IF($E92="NC",Criteres!H92,"")</f>
        <v/>
      </c>
      <c r="L92" s="140" t="str">
        <f>IF($E92="NC",Criteres!G92,"")</f>
        <v/>
      </c>
      <c r="M92" s="140" t="str">
        <f>IF($E92="NC",Criteres!J92,"")</f>
        <v/>
      </c>
      <c r="N92" s="140" t="str">
        <f>IF($E92="NC",Criteres!I92,"")</f>
        <v/>
      </c>
      <c r="O92" s="140" t="str">
        <f>IF($E92="NC",Criteres!F92,"")</f>
        <v/>
      </c>
    </row>
    <row r="93" spans="1:15" ht="36">
      <c r="A93" s="64" t="str">
        <f>Criteres!B93</f>
        <v>Formulaires</v>
      </c>
      <c r="B93" s="65" t="str">
        <f>Criteres!C93</f>
        <v>11.2</v>
      </c>
      <c r="C93" s="65" t="str">
        <f>Criteres!D93</f>
        <v>A</v>
      </c>
      <c r="D93" s="66" t="str">
        <f>Criteres!E93</f>
        <v>Chaque étiquette associée à un champ de formulaire est-elle pertinente (hors cas particuliers) ?</v>
      </c>
      <c r="E93" s="9" t="s">
        <v>521</v>
      </c>
      <c r="F93" s="153"/>
      <c r="G93" s="8"/>
      <c r="H93" s="13"/>
      <c r="I93" s="43"/>
      <c r="J93" s="42"/>
      <c r="K93" s="140" t="str">
        <f>IF($E93="NC",Criteres!H93,"")</f>
        <v/>
      </c>
      <c r="L93" s="140" t="str">
        <f>IF($E93="NC",Criteres!G93,"")</f>
        <v/>
      </c>
      <c r="M93" s="140" t="str">
        <f>IF($E93="NC",Criteres!J93,"")</f>
        <v/>
      </c>
      <c r="N93" s="140" t="str">
        <f>IF($E93="NC",Criteres!I93,"")</f>
        <v/>
      </c>
      <c r="O93" s="140" t="str">
        <f>IF($E93="NC",Criteres!F93,"")</f>
        <v/>
      </c>
    </row>
    <row r="94" spans="1:15" ht="60">
      <c r="A94" s="64" t="str">
        <f>Criteres!B94</f>
        <v>Formulaires</v>
      </c>
      <c r="B94" s="65" t="str">
        <f>Criteres!C94</f>
        <v>11.3</v>
      </c>
      <c r="C94" s="65" t="str">
        <f>Criteres!D94</f>
        <v>AA</v>
      </c>
      <c r="D94" s="66" t="str">
        <f>Criteres!E94</f>
        <v>Dans chaque formulaire, chaque étiquette associée à un champ de formulaire ayant la même fonction et répété plusieurs fois dans une même page ou dans un ensemble de pages est-elle cohérente ?</v>
      </c>
      <c r="E94" s="9" t="s">
        <v>521</v>
      </c>
      <c r="F94" s="153"/>
      <c r="G94" s="8"/>
      <c r="H94" s="13"/>
      <c r="I94" s="43"/>
      <c r="J94" s="42"/>
      <c r="K94" s="140" t="str">
        <f>IF($E94="NC",Criteres!H94,"")</f>
        <v/>
      </c>
      <c r="L94" s="140" t="str">
        <f>IF($E94="NC",Criteres!G94,"")</f>
        <v/>
      </c>
      <c r="M94" s="140" t="str">
        <f>IF($E94="NC",Criteres!J94,"")</f>
        <v/>
      </c>
      <c r="N94" s="140" t="str">
        <f>IF($E94="NC",Criteres!I94,"")</f>
        <v/>
      </c>
      <c r="O94" s="140" t="str">
        <f>IF($E94="NC",Criteres!F94,"")</f>
        <v/>
      </c>
    </row>
    <row r="95" spans="1:15" ht="36">
      <c r="A95" s="64" t="str">
        <f>Criteres!B95</f>
        <v>Formulaires</v>
      </c>
      <c r="B95" s="65" t="str">
        <f>Criteres!C95</f>
        <v>11.4</v>
      </c>
      <c r="C95" s="65" t="str">
        <f>Criteres!D95</f>
        <v>A</v>
      </c>
      <c r="D95" s="66" t="str">
        <f>Criteres!E95</f>
        <v>Dans chaque formulaire, chaque étiquette de champ et son champ associé sont-ils accolés (hors cas particuliers) ?</v>
      </c>
      <c r="E95" s="9" t="s">
        <v>521</v>
      </c>
      <c r="F95" s="153"/>
      <c r="G95" s="8"/>
      <c r="H95" s="13"/>
      <c r="I95" s="43"/>
      <c r="J95" s="42"/>
      <c r="K95" s="140" t="str">
        <f>IF($E95="NC",Criteres!H95,"")</f>
        <v/>
      </c>
      <c r="L95" s="140" t="str">
        <f>IF($E95="NC",Criteres!G95,"")</f>
        <v/>
      </c>
      <c r="M95" s="140" t="str">
        <f>IF($E95="NC",Criteres!J95,"")</f>
        <v/>
      </c>
      <c r="N95" s="140" t="str">
        <f>IF($E95="NC",Criteres!I95,"")</f>
        <v/>
      </c>
      <c r="O95" s="140" t="str">
        <f>IF($E95="NC",Criteres!F95,"")</f>
        <v/>
      </c>
    </row>
    <row r="96" spans="1:15" ht="24">
      <c r="A96" s="64" t="str">
        <f>Criteres!B96</f>
        <v>Formulaires</v>
      </c>
      <c r="B96" s="65" t="str">
        <f>Criteres!C96</f>
        <v>11.5</v>
      </c>
      <c r="C96" s="65" t="str">
        <f>Criteres!D96</f>
        <v>A</v>
      </c>
      <c r="D96" s="66" t="str">
        <f>Criteres!E96</f>
        <v>Dans chaque formulaire, les champs de même nature sont-ils regroupés, si nécessaire ?</v>
      </c>
      <c r="E96" s="9" t="s">
        <v>521</v>
      </c>
      <c r="F96" s="153"/>
      <c r="G96" s="8"/>
      <c r="H96" s="13"/>
      <c r="I96" s="43"/>
      <c r="J96" s="42"/>
      <c r="K96" s="140" t="str">
        <f>IF($E96="NC",Criteres!H96,"")</f>
        <v/>
      </c>
      <c r="L96" s="140" t="str">
        <f>IF($E96="NC",Criteres!G96,"")</f>
        <v/>
      </c>
      <c r="M96" s="140" t="str">
        <f>IF($E96="NC",Criteres!J96,"")</f>
        <v/>
      </c>
      <c r="N96" s="140" t="str">
        <f>IF($E96="NC",Criteres!I96,"")</f>
        <v/>
      </c>
      <c r="O96" s="140" t="str">
        <f>IF($E96="NC",Criteres!F96,"")</f>
        <v/>
      </c>
    </row>
    <row r="97" spans="1:15" ht="24">
      <c r="A97" s="64" t="str">
        <f>Criteres!B97</f>
        <v>Formulaires</v>
      </c>
      <c r="B97" s="65" t="str">
        <f>Criteres!C97</f>
        <v>11.6</v>
      </c>
      <c r="C97" s="65" t="str">
        <f>Criteres!D97</f>
        <v>A</v>
      </c>
      <c r="D97" s="66" t="str">
        <f>Criteres!E97</f>
        <v>Dans chaque formulaire, chaque regroupement de champs de formulaire a-t-il une légende ?</v>
      </c>
      <c r="E97" s="9" t="s">
        <v>521</v>
      </c>
      <c r="F97" s="153"/>
      <c r="G97" s="8"/>
      <c r="H97" s="13"/>
      <c r="I97" s="43"/>
      <c r="J97" s="42"/>
      <c r="K97" s="140" t="str">
        <f>IF($E97="NC",Criteres!H97,"")</f>
        <v/>
      </c>
      <c r="L97" s="140" t="str">
        <f>IF($E97="NC",Criteres!G97,"")</f>
        <v/>
      </c>
      <c r="M97" s="140" t="str">
        <f>IF($E97="NC",Criteres!J97,"")</f>
        <v/>
      </c>
      <c r="N97" s="140" t="str">
        <f>IF($E97="NC",Criteres!I97,"")</f>
        <v/>
      </c>
      <c r="O97" s="140" t="str">
        <f>IF($E97="NC",Criteres!F97,"")</f>
        <v/>
      </c>
    </row>
    <row r="98" spans="1:15" ht="36">
      <c r="A98" s="64" t="str">
        <f>Criteres!B98</f>
        <v>Formulaires</v>
      </c>
      <c r="B98" s="65" t="str">
        <f>Criteres!C98</f>
        <v>11.7</v>
      </c>
      <c r="C98" s="65" t="str">
        <f>Criteres!D98</f>
        <v>A</v>
      </c>
      <c r="D98" s="66" t="str">
        <f>Criteres!E98</f>
        <v>Dans chaque formulaire, chaque légende associée à un regroupement de champs de même nature est-elle pertinente ?</v>
      </c>
      <c r="E98" s="9" t="s">
        <v>521</v>
      </c>
      <c r="F98" s="153"/>
      <c r="G98" s="8"/>
      <c r="H98" s="13"/>
      <c r="I98" s="43"/>
      <c r="J98" s="42"/>
      <c r="K98" s="140" t="str">
        <f>IF($E98="NC",Criteres!H98,"")</f>
        <v/>
      </c>
      <c r="L98" s="140" t="str">
        <f>IF($E98="NC",Criteres!G98,"")</f>
        <v/>
      </c>
      <c r="M98" s="140" t="str">
        <f>IF($E98="NC",Criteres!J98,"")</f>
        <v/>
      </c>
      <c r="N98" s="140" t="str">
        <f>IF($E98="NC",Criteres!I98,"")</f>
        <v/>
      </c>
      <c r="O98" s="140" t="str">
        <f>IF($E98="NC",Criteres!F98,"")</f>
        <v/>
      </c>
    </row>
    <row r="99" spans="1:15" ht="36">
      <c r="A99" s="64" t="str">
        <f>Criteres!B99</f>
        <v>Formulaires</v>
      </c>
      <c r="B99" s="65" t="str">
        <f>Criteres!C99</f>
        <v>11.8</v>
      </c>
      <c r="C99" s="65" t="str">
        <f>Criteres!D99</f>
        <v>A</v>
      </c>
      <c r="D99" s="66" t="str">
        <f>Criteres!E99</f>
        <v>Dans chaque formulaire, les items de même nature d'une liste de choix sont-ils regroupés de manière pertinente ?</v>
      </c>
      <c r="E99" s="9" t="s">
        <v>521</v>
      </c>
      <c r="F99" s="153"/>
      <c r="G99" s="8"/>
      <c r="H99" s="13"/>
      <c r="I99" s="43"/>
      <c r="J99" s="42"/>
      <c r="K99" s="140" t="str">
        <f>IF($E99="NC",Criteres!H99,"")</f>
        <v/>
      </c>
      <c r="L99" s="140" t="str">
        <f>IF($E99="NC",Criteres!G99,"")</f>
        <v/>
      </c>
      <c r="M99" s="140" t="str">
        <f>IF($E99="NC",Criteres!J99,"")</f>
        <v/>
      </c>
      <c r="N99" s="140" t="str">
        <f>IF($E99="NC",Criteres!I99,"")</f>
        <v/>
      </c>
      <c r="O99" s="140" t="str">
        <f>IF($E99="NC",Criteres!F99,"")</f>
        <v/>
      </c>
    </row>
    <row r="100" spans="1:15" ht="24">
      <c r="A100" s="64" t="str">
        <f>Criteres!B100</f>
        <v>Formulaires</v>
      </c>
      <c r="B100" s="65" t="str">
        <f>Criteres!C100</f>
        <v>11.9</v>
      </c>
      <c r="C100" s="65" t="str">
        <f>Criteres!D100</f>
        <v>A</v>
      </c>
      <c r="D100" s="66" t="str">
        <f>Criteres!E100</f>
        <v>Dans chaque formulaire, l'intitulé de chaque bouton est-il pertinent (hors cas particuliers) ?</v>
      </c>
      <c r="E100" s="9" t="s">
        <v>521</v>
      </c>
      <c r="F100" s="153"/>
      <c r="G100" s="8"/>
      <c r="H100" s="13"/>
      <c r="I100" s="43"/>
      <c r="J100" s="42"/>
      <c r="K100" s="140" t="str">
        <f>IF($E100="NC",Criteres!H100,"")</f>
        <v/>
      </c>
      <c r="L100" s="140" t="str">
        <f>IF($E100="NC",Criteres!G100,"")</f>
        <v/>
      </c>
      <c r="M100" s="140" t="str">
        <f>IF($E100="NC",Criteres!J100,"")</f>
        <v/>
      </c>
      <c r="N100" s="140" t="str">
        <f>IF($E100="NC",Criteres!I100,"")</f>
        <v/>
      </c>
      <c r="O100" s="140" t="str">
        <f>IF($E100="NC",Criteres!F100,"")</f>
        <v/>
      </c>
    </row>
    <row r="101" spans="1:15" ht="36">
      <c r="A101" s="64" t="str">
        <f>Criteres!B101</f>
        <v>Formulaires</v>
      </c>
      <c r="B101" s="65" t="str">
        <f>Criteres!C101</f>
        <v>11.10</v>
      </c>
      <c r="C101" s="65" t="str">
        <f>Criteres!D101</f>
        <v>A</v>
      </c>
      <c r="D101" s="66" t="str">
        <f>Criteres!E101</f>
        <v>Dans chaque formulaire, le contrôle de saisie est-il utilisé de manière pertinente (hors cas particuliers) ?</v>
      </c>
      <c r="E101" s="9" t="s">
        <v>521</v>
      </c>
      <c r="F101" s="153"/>
      <c r="G101" s="8"/>
      <c r="H101" s="13"/>
      <c r="I101" s="43"/>
      <c r="J101" s="42"/>
      <c r="K101" s="140" t="str">
        <f>IF($E101="NC",Criteres!H101,"")</f>
        <v/>
      </c>
      <c r="L101" s="140" t="str">
        <f>IF($E101="NC",Criteres!G101,"")</f>
        <v/>
      </c>
      <c r="M101" s="140" t="str">
        <f>IF($E101="NC",Criteres!J101,"")</f>
        <v/>
      </c>
      <c r="N101" s="140" t="str">
        <f>IF($E101="NC",Criteres!I101,"")</f>
        <v/>
      </c>
      <c r="O101" s="140" t="str">
        <f>IF($E101="NC",Criteres!F101,"")</f>
        <v/>
      </c>
    </row>
    <row r="102" spans="1:15" ht="36">
      <c r="A102" s="64" t="str">
        <f>Criteres!B102</f>
        <v>Formulaires</v>
      </c>
      <c r="B102" s="65" t="str">
        <f>Criteres!C102</f>
        <v>11.11</v>
      </c>
      <c r="C102" s="65" t="str">
        <f>Criteres!D102</f>
        <v>AA</v>
      </c>
      <c r="D102" s="66" t="str">
        <f>Criteres!E102</f>
        <v>Dans chaque formulaire, le contrôle de saisie est-il accompagné, si nécessaire, de suggestions facilitant la correction des erreurs de saisie ?</v>
      </c>
      <c r="E102" s="9" t="s">
        <v>521</v>
      </c>
      <c r="F102" s="153"/>
      <c r="G102" s="8"/>
      <c r="H102" s="13"/>
      <c r="I102" s="43"/>
      <c r="J102" s="42"/>
      <c r="K102" s="140" t="str">
        <f>IF($E102="NC",Criteres!H102,"")</f>
        <v/>
      </c>
      <c r="L102" s="140" t="str">
        <f>IF($E102="NC",Criteres!G102,"")</f>
        <v/>
      </c>
      <c r="M102" s="140" t="str">
        <f>IF($E102="NC",Criteres!J102,"")</f>
        <v/>
      </c>
      <c r="N102" s="140" t="str">
        <f>IF($E102="NC",Criteres!I102,"")</f>
        <v/>
      </c>
      <c r="O102" s="140" t="str">
        <f>IF($E102="NC",Criteres!F102,"")</f>
        <v/>
      </c>
    </row>
    <row r="103" spans="1:15" ht="60">
      <c r="A103" s="64" t="str">
        <f>Criteres!B103</f>
        <v>Formulaires</v>
      </c>
      <c r="B103" s="65" t="str">
        <f>Criteres!C103</f>
        <v>11.12</v>
      </c>
      <c r="C103" s="65" t="str">
        <f>Criteres!D103</f>
        <v>AA</v>
      </c>
      <c r="D103" s="66" t="str">
        <f>Criteres!E103</f>
        <v>Pour chaque formulaire qui modifie ou supprime des données, ou qui transmet des réponses à un test ou à un examen, ou dont la validation a des conséquences financières ou juridiques, la saisie des données vérifie-t-elle une de ces conditions ?</v>
      </c>
      <c r="E103" s="9" t="s">
        <v>521</v>
      </c>
      <c r="F103" s="153"/>
      <c r="G103" s="8"/>
      <c r="H103" s="13"/>
      <c r="I103" s="43"/>
      <c r="J103" s="42"/>
      <c r="K103" s="140" t="str">
        <f>IF($E103="NC",Criteres!H103,"")</f>
        <v/>
      </c>
      <c r="L103" s="140" t="str">
        <f>IF($E103="NC",Criteres!G103,"")</f>
        <v/>
      </c>
      <c r="M103" s="140" t="str">
        <f>IF($E103="NC",Criteres!J103,"")</f>
        <v/>
      </c>
      <c r="N103" s="140" t="str">
        <f>IF($E103="NC",Criteres!I103,"")</f>
        <v/>
      </c>
      <c r="O103" s="140" t="str">
        <f>IF($E103="NC",Criteres!F103,"")</f>
        <v/>
      </c>
    </row>
    <row r="104" spans="1:15" ht="36">
      <c r="A104" s="64" t="str">
        <f>Criteres!B104</f>
        <v>Formulaires</v>
      </c>
      <c r="B104" s="65" t="str">
        <f>Criteres!C104</f>
        <v>11.13</v>
      </c>
      <c r="C104" s="65" t="str">
        <f>Criteres!D104</f>
        <v>AA</v>
      </c>
      <c r="D104" s="66" t="str">
        <f>Criteres!E104</f>
        <v>La finalité d'un champ de saisie peut-elle être déduite pour faciliter le remplissage automatique des champs avec les données de l'utilisateur ?</v>
      </c>
      <c r="E104" s="9" t="s">
        <v>521</v>
      </c>
      <c r="F104" s="153"/>
      <c r="G104" s="8"/>
      <c r="H104" s="13"/>
      <c r="I104" s="43"/>
      <c r="J104" s="42"/>
      <c r="K104" s="140" t="str">
        <f>IF($E104="NC",Criteres!H104,"")</f>
        <v/>
      </c>
      <c r="L104" s="140" t="str">
        <f>IF($E104="NC",Criteres!G104,"")</f>
        <v/>
      </c>
      <c r="M104" s="140" t="str">
        <f>IF($E104="NC",Criteres!J104,"")</f>
        <v/>
      </c>
      <c r="N104" s="140" t="str">
        <f>IF($E104="NC",Criteres!I104,"")</f>
        <v/>
      </c>
      <c r="O104" s="140" t="str">
        <f>IF($E104="NC",Criteres!F104,"")</f>
        <v/>
      </c>
    </row>
    <row r="105" spans="1:15" ht="36" hidden="1">
      <c r="A105" s="64" t="str">
        <f>Criteres!B105</f>
        <v>Formulaires</v>
      </c>
      <c r="B105" s="65" t="str">
        <f>Criteres!C105</f>
        <v>11.14</v>
      </c>
      <c r="C105" s="65" t="str">
        <f>Criteres!D105</f>
        <v>AAA</v>
      </c>
      <c r="D105" s="66" t="str">
        <f>Criteres!E105</f>
        <v>Pour chaque formulaire, toutes les données peuvent-elles être modifiées, mises à jour ou récupérées par l'utilisateur ?</v>
      </c>
      <c r="E105" s="9" t="s">
        <v>521</v>
      </c>
      <c r="F105" s="153"/>
      <c r="G105" s="8"/>
      <c r="H105" s="13"/>
      <c r="I105" s="43"/>
      <c r="J105" s="42"/>
      <c r="K105" s="140" t="str">
        <f>IF($E105="NC",Criteres!H105,"")</f>
        <v/>
      </c>
      <c r="L105" s="140" t="str">
        <f>IF($E105="NC",Criteres!G105,"")</f>
        <v/>
      </c>
      <c r="M105" s="140" t="str">
        <f>IF($E105="NC",Criteres!J105,"")</f>
        <v/>
      </c>
      <c r="N105" s="140" t="str">
        <f>IF($E105="NC",Criteres!I105,"")</f>
        <v/>
      </c>
      <c r="O105" s="140" t="str">
        <f>IF($E105="NC",Criteres!F105,"")</f>
        <v/>
      </c>
    </row>
    <row r="106" spans="1:15" ht="24" hidden="1">
      <c r="A106" s="64" t="str">
        <f>Criteres!B106</f>
        <v>Formulaires</v>
      </c>
      <c r="B106" s="65" t="str">
        <f>Criteres!C106</f>
        <v>11.15</v>
      </c>
      <c r="C106" s="65" t="str">
        <f>Criteres!D106</f>
        <v>AAA</v>
      </c>
      <c r="D106" s="66" t="str">
        <f>Criteres!E106</f>
        <v>Pour chaque formulaire, des aides à la saisie sont-elles présentes ?</v>
      </c>
      <c r="E106" s="9" t="s">
        <v>521</v>
      </c>
      <c r="F106" s="153"/>
      <c r="G106" s="8"/>
      <c r="H106" s="13"/>
      <c r="I106" s="43"/>
      <c r="J106" s="42"/>
      <c r="K106" s="140" t="str">
        <f>IF($E106="NC",Criteres!H106,"")</f>
        <v/>
      </c>
      <c r="L106" s="140" t="str">
        <f>IF($E106="NC",Criteres!G106,"")</f>
        <v/>
      </c>
      <c r="M106" s="140" t="str">
        <f>IF($E106="NC",Criteres!J106,"")</f>
        <v/>
      </c>
      <c r="N106" s="140" t="str">
        <f>IF($E106="NC",Criteres!I106,"")</f>
        <v/>
      </c>
      <c r="O106" s="140" t="str">
        <f>IF($E106="NC",Criteres!F106,"")</f>
        <v/>
      </c>
    </row>
    <row r="107" spans="1:15" ht="24" hidden="1">
      <c r="A107" s="64" t="str">
        <f>Criteres!B107</f>
        <v>Formulaires</v>
      </c>
      <c r="B107" s="65" t="str">
        <f>Criteres!C107</f>
        <v>11.16</v>
      </c>
      <c r="C107" s="65" t="str">
        <f>Criteres!D107</f>
        <v>AAA</v>
      </c>
      <c r="D107" s="66" t="str">
        <f>Criteres!E107</f>
        <v>Pour chaque formulaire, chaque aide à la saisie est-elle pertinente ?</v>
      </c>
      <c r="E107" s="9" t="s">
        <v>521</v>
      </c>
      <c r="F107" s="153"/>
      <c r="G107" s="8"/>
      <c r="H107" s="13"/>
      <c r="I107" s="43"/>
      <c r="J107" s="42"/>
      <c r="K107" s="140" t="str">
        <f>IF($E107="NC",Criteres!H107,"")</f>
        <v/>
      </c>
      <c r="L107" s="140" t="str">
        <f>IF($E107="NC",Criteres!G107,"")</f>
        <v/>
      </c>
      <c r="M107" s="140" t="str">
        <f>IF($E107="NC",Criteres!J107,"")</f>
        <v/>
      </c>
      <c r="N107" s="140" t="str">
        <f>IF($E107="NC",Criteres!I107,"")</f>
        <v/>
      </c>
      <c r="O107" s="140" t="str">
        <f>IF($E107="NC",Criteres!F107,"")</f>
        <v/>
      </c>
    </row>
    <row r="108" spans="1:15" ht="36">
      <c r="A108" s="64" t="str">
        <f>Criteres!B108</f>
        <v>Navigation</v>
      </c>
      <c r="B108" s="65" t="str">
        <f>Criteres!C108</f>
        <v>12.1</v>
      </c>
      <c r="C108" s="65" t="str">
        <f>Criteres!D108</f>
        <v>AA</v>
      </c>
      <c r="D108" s="66" t="str">
        <f>Criteres!E108</f>
        <v>Chaque ensemble de pages dispose-t-il de deux systèmes de navigation différents, au moins (hors cas particuliers) ?</v>
      </c>
      <c r="E108" s="9" t="s">
        <v>521</v>
      </c>
      <c r="F108" s="153"/>
      <c r="G108" s="8"/>
      <c r="H108" s="13"/>
      <c r="I108" s="43"/>
      <c r="J108" s="42"/>
      <c r="K108" s="140" t="str">
        <f>IF($E108="NC",Criteres!H108,"")</f>
        <v/>
      </c>
      <c r="L108" s="140" t="str">
        <f>IF($E108="NC",Criteres!G108,"")</f>
        <v/>
      </c>
      <c r="M108" s="140" t="str">
        <f>IF($E108="NC",Criteres!J108,"")</f>
        <v/>
      </c>
      <c r="N108" s="140" t="str">
        <f>IF($E108="NC",Criteres!I108,"")</f>
        <v/>
      </c>
      <c r="O108" s="140" t="str">
        <f>IF($E108="NC",Criteres!F108,"")</f>
        <v/>
      </c>
    </row>
    <row r="109" spans="1:15" ht="36">
      <c r="A109" s="64" t="str">
        <f>Criteres!B109</f>
        <v>Navigation</v>
      </c>
      <c r="B109" s="65" t="str">
        <f>Criteres!C109</f>
        <v>12.2</v>
      </c>
      <c r="C109" s="65" t="str">
        <f>Criteres!D109</f>
        <v>AA</v>
      </c>
      <c r="D109" s="66" t="str">
        <f>Criteres!E109</f>
        <v>Dans chaque ensemble de pages, le menu et les barres de navigation sont-ils toujours à la même place (hors cas particuliers) ?</v>
      </c>
      <c r="E109" s="9" t="s">
        <v>521</v>
      </c>
      <c r="F109" s="153"/>
      <c r="G109" s="8"/>
      <c r="H109" s="13"/>
      <c r="I109" s="43"/>
      <c r="J109" s="42"/>
      <c r="K109" s="140" t="str">
        <f>IF($E109="NC",Criteres!H109,"")</f>
        <v/>
      </c>
      <c r="L109" s="140" t="str">
        <f>IF($E109="NC",Criteres!G109,"")</f>
        <v/>
      </c>
      <c r="M109" s="140" t="str">
        <f>IF($E109="NC",Criteres!J109,"")</f>
        <v/>
      </c>
      <c r="N109" s="140" t="str">
        <f>IF($E109="NC",Criteres!I109,"")</f>
        <v/>
      </c>
      <c r="O109" s="140" t="str">
        <f>IF($E109="NC",Criteres!F109,"")</f>
        <v/>
      </c>
    </row>
    <row r="110" spans="1:15" ht="16">
      <c r="A110" s="64" t="str">
        <f>Criteres!B110</f>
        <v>Navigation</v>
      </c>
      <c r="B110" s="65" t="str">
        <f>Criteres!C110</f>
        <v>12.3</v>
      </c>
      <c r="C110" s="65" t="str">
        <f>Criteres!D110</f>
        <v>AA</v>
      </c>
      <c r="D110" s="66" t="str">
        <f>Criteres!E110</f>
        <v>La page « plan du site » est-elle pertinente ?</v>
      </c>
      <c r="E110" s="9" t="s">
        <v>521</v>
      </c>
      <c r="F110" s="153"/>
      <c r="G110" s="8"/>
      <c r="H110" s="13"/>
      <c r="I110" s="43"/>
      <c r="J110" s="42"/>
      <c r="K110" s="140" t="str">
        <f>IF($E110="NC",Criteres!H110,"")</f>
        <v/>
      </c>
      <c r="L110" s="140" t="str">
        <f>IF($E110="NC",Criteres!G110,"")</f>
        <v/>
      </c>
      <c r="M110" s="140" t="str">
        <f>IF($E110="NC",Criteres!J110,"")</f>
        <v/>
      </c>
      <c r="N110" s="140" t="str">
        <f>IF($E110="NC",Criteres!I110,"")</f>
        <v/>
      </c>
      <c r="O110" s="140" t="str">
        <f>IF($E110="NC",Criteres!F110,"")</f>
        <v/>
      </c>
    </row>
    <row r="111" spans="1:15" ht="36">
      <c r="A111" s="64" t="str">
        <f>Criteres!B111</f>
        <v>Navigation</v>
      </c>
      <c r="B111" s="65" t="str">
        <f>Criteres!C111</f>
        <v>12.4</v>
      </c>
      <c r="C111" s="65" t="str">
        <f>Criteres!D111</f>
        <v>AA</v>
      </c>
      <c r="D111" s="66" t="str">
        <f>Criteres!E111</f>
        <v>Dans chaque ensemble de pages, la page « plan du site » est-elle atteignable de manière identique ?</v>
      </c>
      <c r="E111" s="9" t="s">
        <v>521</v>
      </c>
      <c r="F111" s="153"/>
      <c r="G111" s="8"/>
      <c r="H111" s="13"/>
      <c r="I111" s="43"/>
      <c r="J111" s="42"/>
      <c r="K111" s="140" t="str">
        <f>IF($E111="NC",Criteres!H111,"")</f>
        <v/>
      </c>
      <c r="L111" s="140" t="str">
        <f>IF($E111="NC",Criteres!G111,"")</f>
        <v/>
      </c>
      <c r="M111" s="140" t="str">
        <f>IF($E111="NC",Criteres!J111,"")</f>
        <v/>
      </c>
      <c r="N111" s="140" t="str">
        <f>IF($E111="NC",Criteres!I111,"")</f>
        <v/>
      </c>
      <c r="O111" s="140" t="str">
        <f>IF($E111="NC",Criteres!F111,"")</f>
        <v/>
      </c>
    </row>
    <row r="112" spans="1:15" ht="36">
      <c r="A112" s="64" t="str">
        <f>Criteres!B112</f>
        <v>Navigation</v>
      </c>
      <c r="B112" s="65" t="str">
        <f>Criteres!C112</f>
        <v>12.5</v>
      </c>
      <c r="C112" s="65" t="str">
        <f>Criteres!D112</f>
        <v>AA</v>
      </c>
      <c r="D112" s="66" t="str">
        <f>Criteres!E112</f>
        <v>Dans chaque ensemble de pages, le moteur de recherche est-il atteignable de manière identique ?</v>
      </c>
      <c r="E112" s="9" t="s">
        <v>521</v>
      </c>
      <c r="F112" s="153"/>
      <c r="G112" s="8"/>
      <c r="H112" s="13"/>
      <c r="I112" s="43"/>
      <c r="J112" s="42"/>
      <c r="K112" s="140" t="str">
        <f>IF($E112="NC",Criteres!H112,"")</f>
        <v/>
      </c>
      <c r="L112" s="140" t="str">
        <f>IF($E112="NC",Criteres!G112,"")</f>
        <v/>
      </c>
      <c r="M112" s="140" t="str">
        <f>IF($E112="NC",Criteres!J112,"")</f>
        <v/>
      </c>
      <c r="N112" s="140" t="str">
        <f>IF($E112="NC",Criteres!I112,"")</f>
        <v/>
      </c>
      <c r="O112" s="140" t="str">
        <f>IF($E112="NC",Criteres!F112,"")</f>
        <v/>
      </c>
    </row>
    <row r="113" spans="1:15" ht="72">
      <c r="A113" s="64" t="str">
        <f>Criteres!B113</f>
        <v>Navigation</v>
      </c>
      <c r="B113" s="65" t="str">
        <f>Criteres!C113</f>
        <v>12.6</v>
      </c>
      <c r="C113" s="65" t="str">
        <f>Criteres!D113</f>
        <v>A</v>
      </c>
      <c r="D113" s="66" t="str">
        <f>Criteres!E113</f>
        <v>Les zones de regroupement de contenus présentes dans plusieurs pages web (zones d'en-tête, de navigation principale, de contenu principal, de pied de page et de moteur de recherche) peuvent-elles être atteintes ou évitées ?</v>
      </c>
      <c r="E113" s="9" t="s">
        <v>521</v>
      </c>
      <c r="F113" s="153"/>
      <c r="G113" s="8"/>
      <c r="H113" s="13"/>
      <c r="I113" s="43"/>
      <c r="J113" s="42"/>
      <c r="K113" s="140" t="str">
        <f>IF($E113="NC",Criteres!H113,"")</f>
        <v/>
      </c>
      <c r="L113" s="140" t="str">
        <f>IF($E113="NC",Criteres!G113,"")</f>
        <v/>
      </c>
      <c r="M113" s="140" t="str">
        <f>IF($E113="NC",Criteres!J113,"")</f>
        <v/>
      </c>
      <c r="N113" s="140" t="str">
        <f>IF($E113="NC",Criteres!I113,"")</f>
        <v/>
      </c>
      <c r="O113" s="140" t="str">
        <f>IF($E113="NC",Criteres!F113,"")</f>
        <v/>
      </c>
    </row>
    <row r="114" spans="1:15" ht="36">
      <c r="A114" s="64" t="str">
        <f>Criteres!B114</f>
        <v>Navigation</v>
      </c>
      <c r="B114" s="65" t="str">
        <f>Criteres!C114</f>
        <v>12.7</v>
      </c>
      <c r="C114" s="65" t="str">
        <f>Criteres!D114</f>
        <v>A</v>
      </c>
      <c r="D114" s="66" t="str">
        <f>Criteres!E114</f>
        <v>Dans chaque page web, un lien d'évitement ou d'accès rapide à la zone de contenu principal est-il présent (hors cas particuliers) ?</v>
      </c>
      <c r="E114" s="9" t="s">
        <v>521</v>
      </c>
      <c r="F114" s="153"/>
      <c r="G114" s="8"/>
      <c r="H114" s="13"/>
      <c r="I114" s="43"/>
      <c r="J114" s="42"/>
      <c r="K114" s="140" t="str">
        <f>IF($E114="NC",Criteres!H114,"")</f>
        <v/>
      </c>
      <c r="L114" s="140" t="str">
        <f>IF($E114="NC",Criteres!G114,"")</f>
        <v/>
      </c>
      <c r="M114" s="140" t="str">
        <f>IF($E114="NC",Criteres!J114,"")</f>
        <v/>
      </c>
      <c r="N114" s="140" t="str">
        <f>IF($E114="NC",Criteres!I114,"")</f>
        <v/>
      </c>
      <c r="O114" s="140" t="str">
        <f>IF($E114="NC",Criteres!F114,"")</f>
        <v/>
      </c>
    </row>
    <row r="115" spans="1:15" ht="24">
      <c r="A115" s="64" t="str">
        <f>Criteres!B115</f>
        <v>Navigation</v>
      </c>
      <c r="B115" s="65" t="str">
        <f>Criteres!C115</f>
        <v>12.8</v>
      </c>
      <c r="C115" s="65" t="str">
        <f>Criteres!D115</f>
        <v>A</v>
      </c>
      <c r="D115" s="66" t="str">
        <f>Criteres!E115</f>
        <v>Dans chaque page web, l'ordre de tabulation est-il cohérent ?</v>
      </c>
      <c r="E115" s="9" t="s">
        <v>521</v>
      </c>
      <c r="F115" s="153"/>
      <c r="G115" s="8"/>
      <c r="H115" s="13"/>
      <c r="I115" s="43"/>
      <c r="J115" s="42"/>
      <c r="K115" s="140" t="str">
        <f>IF($E115="NC",Criteres!H115,"")</f>
        <v/>
      </c>
      <c r="L115" s="140" t="str">
        <f>IF($E115="NC",Criteres!G115,"")</f>
        <v/>
      </c>
      <c r="M115" s="140" t="str">
        <f>IF($E115="NC",Criteres!J115,"")</f>
        <v/>
      </c>
      <c r="N115" s="140" t="str">
        <f>IF($E115="NC",Criteres!I115,"")</f>
        <v/>
      </c>
      <c r="O115" s="140" t="str">
        <f>IF($E115="NC",Criteres!F115,"")</f>
        <v/>
      </c>
    </row>
    <row r="116" spans="1:15" ht="36">
      <c r="A116" s="64" t="str">
        <f>Criteres!B116</f>
        <v>Navigation</v>
      </c>
      <c r="B116" s="65" t="str">
        <f>Criteres!C116</f>
        <v>12.9</v>
      </c>
      <c r="C116" s="65" t="str">
        <f>Criteres!D116</f>
        <v>A</v>
      </c>
      <c r="D116" s="66" t="str">
        <f>Criteres!E116</f>
        <v>Dans chaque page web, la navigation ne doit pas contenir de piège au clavier. Cette règle est-elle respectée ?</v>
      </c>
      <c r="E116" s="9" t="s">
        <v>521</v>
      </c>
      <c r="F116" s="153"/>
      <c r="G116" s="8"/>
      <c r="H116" s="13"/>
      <c r="I116" s="43"/>
      <c r="J116" s="42"/>
      <c r="K116" s="140" t="str">
        <f>IF($E116="NC",Criteres!H116,"")</f>
        <v/>
      </c>
      <c r="L116" s="140" t="str">
        <f>IF($E116="NC",Criteres!G116,"")</f>
        <v/>
      </c>
      <c r="M116" s="140" t="str">
        <f>IF($E116="NC",Criteres!J116,"")</f>
        <v/>
      </c>
      <c r="N116" s="140" t="str">
        <f>IF($E116="NC",Criteres!I116,"")</f>
        <v/>
      </c>
      <c r="O116" s="140" t="str">
        <f>IF($E116="NC",Criteres!F116,"")</f>
        <v/>
      </c>
    </row>
    <row r="117" spans="1:15" ht="48">
      <c r="A117" s="64" t="str">
        <f>Criteres!B117</f>
        <v>Navigation</v>
      </c>
      <c r="B117" s="65" t="str">
        <f>Criteres!C117</f>
        <v>12.10</v>
      </c>
      <c r="C117" s="65" t="str">
        <f>Criteres!D117</f>
        <v>A</v>
      </c>
      <c r="D117" s="66" t="str">
        <f>Criteres!E117</f>
        <v>Dans chaque page web, les raccourcis clavier n'utilisant qu'une seule touche (lettre minuscule ou majuscule, ponctuation, chiffre ou symbole) sont-ils contrôlables par l’utilisateur ?</v>
      </c>
      <c r="E117" s="9" t="s">
        <v>521</v>
      </c>
      <c r="F117" s="153"/>
      <c r="G117" s="8"/>
      <c r="H117" s="13"/>
      <c r="I117" s="43"/>
      <c r="J117" s="42"/>
      <c r="K117" s="140" t="str">
        <f>IF($E117="NC",Criteres!H117,"")</f>
        <v/>
      </c>
      <c r="L117" s="140" t="str">
        <f>IF($E117="NC",Criteres!G117,"")</f>
        <v/>
      </c>
      <c r="M117" s="140" t="str">
        <f>IF($E117="NC",Criteres!J117,"")</f>
        <v/>
      </c>
      <c r="N117" s="140" t="str">
        <f>IF($E117="NC",Criteres!I117,"")</f>
        <v/>
      </c>
      <c r="O117" s="140" t="str">
        <f>IF($E117="NC",Criteres!F117,"")</f>
        <v/>
      </c>
    </row>
    <row r="118" spans="1:15" ht="48">
      <c r="A118" s="64" t="str">
        <f>Criteres!B118</f>
        <v>Navigation</v>
      </c>
      <c r="B118" s="65" t="str">
        <f>Criteres!C118</f>
        <v>12.11</v>
      </c>
      <c r="C118" s="65" t="str">
        <f>Criteres!D118</f>
        <v>A</v>
      </c>
      <c r="D118" s="66" t="str">
        <f>Criteres!E118</f>
        <v>Dans chaque page web, les contenus additionnels apparaissant au survol, à la prise de focus ou à l'activation d'un composant d'interface sont-ils, si nécessaire, atteignables au clavier ?</v>
      </c>
      <c r="E118" s="9" t="s">
        <v>521</v>
      </c>
      <c r="F118" s="153"/>
      <c r="G118" s="8"/>
      <c r="H118" s="13"/>
      <c r="I118" s="43"/>
      <c r="J118" s="42"/>
      <c r="K118" s="140" t="str">
        <f>IF($E118="NC",Criteres!H118,"")</f>
        <v/>
      </c>
      <c r="L118" s="140" t="str">
        <f>IF($E118="NC",Criteres!G118,"")</f>
        <v/>
      </c>
      <c r="M118" s="140" t="str">
        <f>IF($E118="NC",Criteres!J118,"")</f>
        <v/>
      </c>
      <c r="N118" s="140" t="str">
        <f>IF($E118="NC",Criteres!I118,"")</f>
        <v/>
      </c>
      <c r="O118" s="140" t="str">
        <f>IF($E118="NC",Criteres!F118,"")</f>
        <v/>
      </c>
    </row>
    <row r="119" spans="1:15" ht="24" hidden="1">
      <c r="A119" s="64" t="str">
        <f>Criteres!B119</f>
        <v>Navigation</v>
      </c>
      <c r="B119" s="65" t="str">
        <f>Criteres!C119</f>
        <v>12.12</v>
      </c>
      <c r="C119" s="65" t="str">
        <f>Criteres!D119</f>
        <v>AAA</v>
      </c>
      <c r="D119" s="66" t="str">
        <f>Criteres!E119</f>
        <v>Dans chaque page web, un fil d'Ariane est-il présent (hors cas particuliers) ?</v>
      </c>
      <c r="E119" s="9" t="s">
        <v>521</v>
      </c>
      <c r="F119" s="153"/>
      <c r="G119" s="8"/>
      <c r="H119" s="13"/>
      <c r="I119" s="43"/>
      <c r="J119" s="42"/>
      <c r="K119" s="140" t="str">
        <f>IF($E119="NC",Criteres!H119,"")</f>
        <v/>
      </c>
      <c r="L119" s="140" t="str">
        <f>IF($E119="NC",Criteres!G119,"")</f>
        <v/>
      </c>
      <c r="M119" s="140" t="str">
        <f>IF($E119="NC",Criteres!J119,"")</f>
        <v/>
      </c>
      <c r="N119" s="140" t="str">
        <f>IF($E119="NC",Criteres!I119,"")</f>
        <v/>
      </c>
      <c r="O119" s="140" t="str">
        <f>IF($E119="NC",Criteres!F119,"")</f>
        <v/>
      </c>
    </row>
    <row r="120" spans="1:15" ht="24" hidden="1">
      <c r="A120" s="64" t="str">
        <f>Criteres!B120</f>
        <v>Navigation</v>
      </c>
      <c r="B120" s="65" t="str">
        <f>Criteres!C120</f>
        <v>12.13</v>
      </c>
      <c r="C120" s="65" t="str">
        <f>Criteres!D120</f>
        <v>AAA</v>
      </c>
      <c r="D120" s="66" t="str">
        <f>Criteres!E120</f>
        <v>Dans chaque page Web, le fil d'Ariane est-il pertinent ?</v>
      </c>
      <c r="E120" s="9" t="s">
        <v>521</v>
      </c>
      <c r="F120" s="153"/>
      <c r="G120" s="8"/>
      <c r="H120" s="13"/>
      <c r="I120" s="43"/>
      <c r="J120" s="42"/>
      <c r="K120" s="140" t="str">
        <f>IF($E120="NC",Criteres!H120,"")</f>
        <v/>
      </c>
      <c r="L120" s="140" t="str">
        <f>IF($E120="NC",Criteres!G120,"")</f>
        <v/>
      </c>
      <c r="M120" s="140" t="str">
        <f>IF($E120="NC",Criteres!J120,"")</f>
        <v/>
      </c>
      <c r="N120" s="140" t="str">
        <f>IF($E120="NC",Criteres!I120,"")</f>
        <v/>
      </c>
      <c r="O120" s="140" t="str">
        <f>IF($E120="NC",Criteres!F120,"")</f>
        <v/>
      </c>
    </row>
    <row r="121" spans="1:15" ht="36" hidden="1">
      <c r="A121" s="64" t="str">
        <f>Criteres!B121</f>
        <v>Navigation</v>
      </c>
      <c r="B121" s="65" t="str">
        <f>Criteres!C121</f>
        <v>12.14</v>
      </c>
      <c r="C121" s="65" t="str">
        <f>Criteres!D121</f>
        <v>AAA</v>
      </c>
      <c r="D121" s="66" t="str">
        <f>Criteres!E121</f>
        <v>Dans chaque page Web, la page en cours de consultation est-elle indiquée dans le menu de navigation ?</v>
      </c>
      <c r="E121" s="9" t="s">
        <v>521</v>
      </c>
      <c r="F121" s="153"/>
      <c r="G121" s="8"/>
      <c r="H121" s="13"/>
      <c r="I121" s="43"/>
      <c r="J121" s="42"/>
      <c r="K121" s="140" t="str">
        <f>IF($E121="NC",Criteres!H121,"")</f>
        <v/>
      </c>
      <c r="L121" s="140" t="str">
        <f>IF($E121="NC",Criteres!G121,"")</f>
        <v/>
      </c>
      <c r="M121" s="140" t="str">
        <f>IF($E121="NC",Criteres!J121,"")</f>
        <v/>
      </c>
      <c r="N121" s="140" t="str">
        <f>IF($E121="NC",Criteres!I121,"")</f>
        <v/>
      </c>
      <c r="O121" s="140" t="str">
        <f>IF($E121="NC",Criteres!F121,"")</f>
        <v/>
      </c>
    </row>
    <row r="122" spans="1:15" ht="36">
      <c r="A122" s="64" t="str">
        <f>Criteres!B122</f>
        <v>Consultation</v>
      </c>
      <c r="B122" s="65" t="str">
        <f>Criteres!C122</f>
        <v>13.1</v>
      </c>
      <c r="C122" s="65" t="str">
        <f>Criteres!D122</f>
        <v>A</v>
      </c>
      <c r="D122" s="66" t="str">
        <f>Criteres!E122</f>
        <v>Pour chaque page web, l'utilisateur a-t-il le contrôle de chaque limite de temps modifiant le contenu (hors cas particuliers) ?</v>
      </c>
      <c r="E122" s="9" t="s">
        <v>521</v>
      </c>
      <c r="F122" s="153"/>
      <c r="G122" s="8"/>
      <c r="H122" s="13"/>
      <c r="I122" s="43"/>
      <c r="J122" s="42"/>
      <c r="K122" s="140" t="str">
        <f>IF($E122="NC",Criteres!H122,"")</f>
        <v/>
      </c>
      <c r="L122" s="140" t="str">
        <f>IF($E122="NC",Criteres!G122,"")</f>
        <v/>
      </c>
      <c r="M122" s="140" t="str">
        <f>IF($E122="NC",Criteres!J122,"")</f>
        <v/>
      </c>
      <c r="N122" s="140" t="str">
        <f>IF($E122="NC",Criteres!I122,"")</f>
        <v/>
      </c>
      <c r="O122" s="140" t="str">
        <f>IF($E122="NC",Criteres!F122,"")</f>
        <v/>
      </c>
    </row>
    <row r="123" spans="1:15" ht="48">
      <c r="A123" s="64" t="str">
        <f>Criteres!B123</f>
        <v>Consultation</v>
      </c>
      <c r="B123" s="65" t="str">
        <f>Criteres!C123</f>
        <v>13.2</v>
      </c>
      <c r="C123" s="65" t="str">
        <f>Criteres!D123</f>
        <v>A</v>
      </c>
      <c r="D123" s="66" t="str">
        <f>Criteres!E123</f>
        <v>Dans chaque page web, l'ouverture d'une nouvelle fenêtre ne doit pas être déclenchée sans action de l'utilisateur. Cette règle est-elle respectée ?</v>
      </c>
      <c r="E123" s="9" t="s">
        <v>521</v>
      </c>
      <c r="F123" s="153"/>
      <c r="G123" s="8"/>
      <c r="H123" s="13"/>
      <c r="I123" s="43"/>
      <c r="J123" s="42"/>
      <c r="K123" s="140" t="str">
        <f>IF($E123="NC",Criteres!H123,"")</f>
        <v/>
      </c>
      <c r="L123" s="140" t="str">
        <f>IF($E123="NC",Criteres!G123,"")</f>
        <v/>
      </c>
      <c r="M123" s="140" t="str">
        <f>IF($E123="NC",Criteres!J123,"")</f>
        <v/>
      </c>
      <c r="N123" s="140" t="str">
        <f>IF($E123="NC",Criteres!I123,"")</f>
        <v/>
      </c>
      <c r="O123" s="140" t="str">
        <f>IF($E123="NC",Criteres!F123,"")</f>
        <v/>
      </c>
    </row>
    <row r="124" spans="1:15" ht="48">
      <c r="A124" s="64" t="str">
        <f>Criteres!B124</f>
        <v>Consultation</v>
      </c>
      <c r="B124" s="65" t="str">
        <f>Criteres!C124</f>
        <v>13.3</v>
      </c>
      <c r="C124" s="65" t="str">
        <f>Criteres!D124</f>
        <v>A</v>
      </c>
      <c r="D124" s="66" t="str">
        <f>Criteres!E124</f>
        <v>Dans chaque page web, chaque document bureautique en téléchargement possède-t-il, si nécessaire, une version accessible (hors cas particuliers) ?</v>
      </c>
      <c r="E124" s="9" t="s">
        <v>521</v>
      </c>
      <c r="F124" s="153"/>
      <c r="G124" s="8"/>
      <c r="H124" s="13"/>
      <c r="I124" s="43"/>
      <c r="J124" s="42"/>
      <c r="K124" s="140" t="str">
        <f>IF($E124="NC",Criteres!H124,"")</f>
        <v/>
      </c>
      <c r="L124" s="140" t="str">
        <f>IF($E124="NC",Criteres!G124,"")</f>
        <v/>
      </c>
      <c r="M124" s="140" t="str">
        <f>IF($E124="NC",Criteres!J124,"")</f>
        <v/>
      </c>
      <c r="N124" s="140" t="str">
        <f>IF($E124="NC",Criteres!I124,"")</f>
        <v/>
      </c>
      <c r="O124" s="140" t="str">
        <f>IF($E124="NC",Criteres!F124,"")</f>
        <v/>
      </c>
    </row>
    <row r="125" spans="1:15" ht="36">
      <c r="A125" s="64" t="str">
        <f>Criteres!B125</f>
        <v>Consultation</v>
      </c>
      <c r="B125" s="65" t="str">
        <f>Criteres!C125</f>
        <v>13.4</v>
      </c>
      <c r="C125" s="65" t="str">
        <f>Criteres!D125</f>
        <v>A</v>
      </c>
      <c r="D125" s="66" t="str">
        <f>Criteres!E125</f>
        <v>Pour chaque document bureautique ayant une version accessible, cette version offre-t-elle la même information ?</v>
      </c>
      <c r="E125" s="9" t="s">
        <v>521</v>
      </c>
      <c r="F125" s="153"/>
      <c r="G125" s="8"/>
      <c r="H125" s="13"/>
      <c r="I125" s="43"/>
      <c r="J125" s="42"/>
      <c r="K125" s="140" t="str">
        <f>IF($E125="NC",Criteres!H125,"")</f>
        <v/>
      </c>
      <c r="L125" s="140" t="str">
        <f>IF($E125="NC",Criteres!G125,"")</f>
        <v/>
      </c>
      <c r="M125" s="140" t="str">
        <f>IF($E125="NC",Criteres!J125,"")</f>
        <v/>
      </c>
      <c r="N125" s="140" t="str">
        <f>IF($E125="NC",Criteres!I125,"")</f>
        <v/>
      </c>
      <c r="O125" s="140" t="str">
        <f>IF($E125="NC",Criteres!F125,"")</f>
        <v/>
      </c>
    </row>
    <row r="126" spans="1:15" ht="36">
      <c r="A126" s="64" t="str">
        <f>Criteres!B126</f>
        <v>Consultation</v>
      </c>
      <c r="B126" s="65" t="str">
        <f>Criteres!C126</f>
        <v>13.5</v>
      </c>
      <c r="C126" s="65" t="str">
        <f>Criteres!D126</f>
        <v>A</v>
      </c>
      <c r="D126" s="66" t="str">
        <f>Criteres!E126</f>
        <v>Dans chaque page web, chaque contenu cryptique (art ASCII, émoticon, syntaxe cryptique) a-t-il une alternative ?</v>
      </c>
      <c r="E126" s="9" t="s">
        <v>521</v>
      </c>
      <c r="F126" s="153"/>
      <c r="G126" s="8"/>
      <c r="H126" s="13"/>
      <c r="I126" s="43"/>
      <c r="J126" s="42"/>
      <c r="K126" s="140" t="str">
        <f>IF($E126="NC",Criteres!H126,"")</f>
        <v/>
      </c>
      <c r="L126" s="140" t="str">
        <f>IF($E126="NC",Criteres!G126,"")</f>
        <v/>
      </c>
      <c r="M126" s="140" t="str">
        <f>IF($E126="NC",Criteres!J126,"")</f>
        <v/>
      </c>
      <c r="N126" s="140" t="str">
        <f>IF($E126="NC",Criteres!I126,"")</f>
        <v/>
      </c>
      <c r="O126" s="140" t="str">
        <f>IF($E126="NC",Criteres!F126,"")</f>
        <v/>
      </c>
    </row>
    <row r="127" spans="1:15" ht="48">
      <c r="A127" s="64" t="str">
        <f>Criteres!B127</f>
        <v>Consultation</v>
      </c>
      <c r="B127" s="65" t="str">
        <f>Criteres!C127</f>
        <v>13.6</v>
      </c>
      <c r="C127" s="65" t="str">
        <f>Criteres!D127</f>
        <v>A</v>
      </c>
      <c r="D127" s="66" t="str">
        <f>Criteres!E127</f>
        <v>Dans chaque page web, pour chaque contenu cryptique (art ASCII, émoticon, syntaxe cryptique) ayant une alternative, cette alternative est-elle pertinente ?</v>
      </c>
      <c r="E127" s="9" t="s">
        <v>521</v>
      </c>
      <c r="F127" s="153"/>
      <c r="G127" s="8"/>
      <c r="H127" s="13"/>
      <c r="I127" s="43"/>
      <c r="J127" s="42"/>
      <c r="K127" s="140" t="str">
        <f>IF($E127="NC",Criteres!H127,"")</f>
        <v/>
      </c>
      <c r="L127" s="140" t="str">
        <f>IF($E127="NC",Criteres!G127,"")</f>
        <v/>
      </c>
      <c r="M127" s="140" t="str">
        <f>IF($E127="NC",Criteres!J127,"")</f>
        <v/>
      </c>
      <c r="N127" s="140" t="str">
        <f>IF($E127="NC",Criteres!I127,"")</f>
        <v/>
      </c>
      <c r="O127" s="140" t="str">
        <f>IF($E127="NC",Criteres!F127,"")</f>
        <v/>
      </c>
    </row>
    <row r="128" spans="1:15" ht="36">
      <c r="A128" s="64" t="str">
        <f>Criteres!B128</f>
        <v>Consultation</v>
      </c>
      <c r="B128" s="65" t="str">
        <f>Criteres!C128</f>
        <v>13.7</v>
      </c>
      <c r="C128" s="65" t="str">
        <f>Criteres!D128</f>
        <v>A</v>
      </c>
      <c r="D128" s="66" t="str">
        <f>Criteres!E128</f>
        <v>Dans chaque page web, les changements brusques de luminosité ou les effets de flash sont-ils correctement utilisés ?</v>
      </c>
      <c r="E128" s="9" t="s">
        <v>521</v>
      </c>
      <c r="F128" s="153"/>
      <c r="G128" s="8"/>
      <c r="H128" s="13"/>
      <c r="I128" s="43"/>
      <c r="J128" s="42"/>
      <c r="K128" s="140" t="str">
        <f>IF($E128="NC",Criteres!H128,"")</f>
        <v/>
      </c>
      <c r="L128" s="140" t="str">
        <f>IF($E128="NC",Criteres!G128,"")</f>
        <v/>
      </c>
      <c r="M128" s="140" t="str">
        <f>IF($E128="NC",Criteres!J128,"")</f>
        <v/>
      </c>
      <c r="N128" s="140" t="str">
        <f>IF($E128="NC",Criteres!I128,"")</f>
        <v/>
      </c>
      <c r="O128" s="140" t="str">
        <f>IF($E128="NC",Criteres!F128,"")</f>
        <v/>
      </c>
    </row>
    <row r="129" spans="1:15" ht="36">
      <c r="A129" s="64" t="str">
        <f>Criteres!B129</f>
        <v>Consultation</v>
      </c>
      <c r="B129" s="65" t="str">
        <f>Criteres!C129</f>
        <v>13.8</v>
      </c>
      <c r="C129" s="65" t="str">
        <f>Criteres!D129</f>
        <v>A</v>
      </c>
      <c r="D129" s="66" t="str">
        <f>Criteres!E129</f>
        <v>Dans chaque page web, chaque contenu en mouvement ou clignotant est-il contrôlable par l'utilisateur ?</v>
      </c>
      <c r="E129" s="9" t="s">
        <v>521</v>
      </c>
      <c r="F129" s="153"/>
      <c r="G129" s="8"/>
      <c r="H129" s="13"/>
      <c r="I129" s="43"/>
      <c r="J129" s="42"/>
      <c r="K129" s="140" t="str">
        <f>IF($E129="NC",Criteres!H129,"")</f>
        <v/>
      </c>
      <c r="L129" s="140" t="str">
        <f>IF($E129="NC",Criteres!G129,"")</f>
        <v/>
      </c>
      <c r="M129" s="140" t="str">
        <f>IF($E129="NC",Criteres!J129,"")</f>
        <v/>
      </c>
      <c r="N129" s="140" t="str">
        <f>IF($E129="NC",Criteres!I129,"")</f>
        <v/>
      </c>
      <c r="O129" s="140" t="str">
        <f>IF($E129="NC",Criteres!F129,"")</f>
        <v/>
      </c>
    </row>
    <row r="130" spans="1:15" ht="36">
      <c r="A130" s="64" t="str">
        <f>Criteres!B130</f>
        <v>Consultation</v>
      </c>
      <c r="B130" s="65" t="str">
        <f>Criteres!C130</f>
        <v>13.9</v>
      </c>
      <c r="C130" s="65" t="str">
        <f>Criteres!D130</f>
        <v>AA</v>
      </c>
      <c r="D130" s="66" t="str">
        <f>Criteres!E130</f>
        <v>Dans chaque page web, le contenu proposé est-il consultable quelle que soit l'orientation de l'écran (portrait ou paysage) (hors cas particuliers) ?</v>
      </c>
      <c r="E130" s="9" t="s">
        <v>521</v>
      </c>
      <c r="F130" s="153"/>
      <c r="G130" s="8"/>
      <c r="H130" s="13"/>
      <c r="I130" s="43"/>
      <c r="J130" s="42"/>
      <c r="K130" s="140" t="str">
        <f>IF($E130="NC",Criteres!H130,"")</f>
        <v/>
      </c>
      <c r="L130" s="140" t="str">
        <f>IF($E130="NC",Criteres!G130,"")</f>
        <v/>
      </c>
      <c r="M130" s="140" t="str">
        <f>IF($E130="NC",Criteres!J130,"")</f>
        <v/>
      </c>
      <c r="N130" s="140" t="str">
        <f>IF($E130="NC",Criteres!I130,"")</f>
        <v/>
      </c>
      <c r="O130" s="140" t="str">
        <f>IF($E130="NC",Criteres!F130,"")</f>
        <v/>
      </c>
    </row>
    <row r="131" spans="1:15" ht="60">
      <c r="A131" s="64" t="str">
        <f>Criteres!B131</f>
        <v>Consultation</v>
      </c>
      <c r="B131" s="65" t="str">
        <f>Criteres!C131</f>
        <v>13.10</v>
      </c>
      <c r="C131" s="65" t="str">
        <f>Criteres!D131</f>
        <v>A</v>
      </c>
      <c r="D131" s="66" t="str">
        <f>Criteres!E131</f>
        <v>Dans chaque page web, les fonctionnalités utilisables ou disponibles au moyen d'un geste complexe peuvent-elles être également disponibles au moyen d'un geste simple (hors cas particuliers) ?</v>
      </c>
      <c r="E131" s="9" t="s">
        <v>521</v>
      </c>
      <c r="F131" s="153"/>
      <c r="G131" s="8"/>
      <c r="H131" s="13"/>
      <c r="I131" s="43"/>
      <c r="J131" s="42"/>
      <c r="K131" s="140" t="str">
        <f>IF($E131="NC",Criteres!H131,"")</f>
        <v/>
      </c>
      <c r="L131" s="140" t="str">
        <f>IF($E131="NC",Criteres!G131,"")</f>
        <v/>
      </c>
      <c r="M131" s="140" t="str">
        <f>IF($E131="NC",Criteres!J131,"")</f>
        <v/>
      </c>
      <c r="N131" s="140" t="str">
        <f>IF($E131="NC",Criteres!I131,"")</f>
        <v/>
      </c>
      <c r="O131" s="140" t="str">
        <f>IF($E131="NC",Criteres!F131,"")</f>
        <v/>
      </c>
    </row>
    <row r="132" spans="1:15" ht="48">
      <c r="A132" s="64" t="str">
        <f>Criteres!B132</f>
        <v>Consultation</v>
      </c>
      <c r="B132" s="65" t="str">
        <f>Criteres!C132</f>
        <v>13.11</v>
      </c>
      <c r="C132" s="65" t="str">
        <f>Criteres!D132</f>
        <v>A</v>
      </c>
      <c r="D132" s="66" t="str">
        <f>Criteres!E132</f>
        <v>Dans chaque page web, les actions déclenchées au moyen d'un dispositif de pointage sur un point unique de l'écran peuvent-elles faire l'objet d'une annulation (hors cas particuliers) ?</v>
      </c>
      <c r="E132" s="9" t="s">
        <v>521</v>
      </c>
      <c r="F132" s="153"/>
      <c r="G132" s="8"/>
      <c r="H132" s="13"/>
      <c r="I132" s="43"/>
      <c r="J132" s="42"/>
      <c r="K132" s="140" t="str">
        <f>IF($E132="NC",Criteres!H132,"")</f>
        <v/>
      </c>
      <c r="L132" s="140" t="str">
        <f>IF($E132="NC",Criteres!G132,"")</f>
        <v/>
      </c>
      <c r="M132" s="140" t="str">
        <f>IF($E132="NC",Criteres!J132,"")</f>
        <v/>
      </c>
      <c r="N132" s="140" t="str">
        <f>IF($E132="NC",Criteres!I132,"")</f>
        <v/>
      </c>
      <c r="O132" s="140" t="str">
        <f>IF($E132="NC",Criteres!F132,"")</f>
        <v/>
      </c>
    </row>
    <row r="133" spans="1:15" ht="48">
      <c r="A133" s="64" t="str">
        <f>Criteres!B133</f>
        <v>Consultation</v>
      </c>
      <c r="B133" s="65" t="str">
        <f>Criteres!C133</f>
        <v>13.12</v>
      </c>
      <c r="C133" s="65" t="str">
        <f>Criteres!D133</f>
        <v>A</v>
      </c>
      <c r="D133" s="66" t="str">
        <f>Criteres!E133</f>
        <v>Dans chaque page web, les fonctionnalités qui impliquent un mouvement de l'appareil ou vers l'appareil peuvent-elles être satisfaites de manière alternative (hors cas particuliers) ?</v>
      </c>
      <c r="E133" s="9" t="s">
        <v>521</v>
      </c>
      <c r="F133" s="153"/>
      <c r="G133" s="8"/>
      <c r="H133" s="13"/>
      <c r="I133" s="43"/>
      <c r="J133" s="42"/>
      <c r="K133" s="140" t="str">
        <f>IF($E133="NC",Criteres!H133,"")</f>
        <v/>
      </c>
      <c r="L133" s="140" t="str">
        <f>IF($E133="NC",Criteres!G133,"")</f>
        <v/>
      </c>
      <c r="M133" s="140" t="str">
        <f>IF($E133="NC",Criteres!J133,"")</f>
        <v/>
      </c>
      <c r="N133" s="140" t="str">
        <f>IF($E133="NC",Criteres!I133,"")</f>
        <v/>
      </c>
      <c r="O133" s="140" t="str">
        <f>IF($E133="NC",Criteres!F133,"")</f>
        <v/>
      </c>
    </row>
    <row r="134" spans="1:15" ht="60" hidden="1">
      <c r="A134" s="64" t="str">
        <f>Criteres!B134</f>
        <v>Consultation</v>
      </c>
      <c r="B134" s="65" t="str">
        <f>Criteres!C134</f>
        <v>13.13</v>
      </c>
      <c r="C134" s="65" t="str">
        <f>Criteres!D134</f>
        <v>AAA</v>
      </c>
      <c r="D134" s="66" t="str">
        <f>Criteres!E134</f>
        <v>Dans chaque page Web, une tâche ne doit pas requérir de limite de temps pour être réalisée, sauf si elle se déroule en temps réel ou si cette limite de temps est essentielle. Cette règle est-elle respectée ?</v>
      </c>
      <c r="E134" s="9" t="s">
        <v>521</v>
      </c>
      <c r="F134" s="153"/>
      <c r="G134" s="8"/>
      <c r="H134" s="13"/>
      <c r="I134" s="43"/>
      <c r="J134" s="42"/>
      <c r="K134" s="140" t="str">
        <f>IF($E134="NC",Criteres!H134,"")</f>
        <v/>
      </c>
      <c r="L134" s="140" t="str">
        <f>IF($E134="NC",Criteres!G134,"")</f>
        <v/>
      </c>
      <c r="M134" s="140" t="str">
        <f>IF($E134="NC",Criteres!J134,"")</f>
        <v/>
      </c>
      <c r="N134" s="140" t="str">
        <f>IF($E134="NC",Criteres!I134,"")</f>
        <v/>
      </c>
      <c r="O134" s="140" t="str">
        <f>IF($E134="NC",Criteres!F134,"")</f>
        <v/>
      </c>
    </row>
    <row r="135" spans="1:15" ht="48" hidden="1">
      <c r="A135" s="64" t="str">
        <f>Criteres!B135</f>
        <v>Consultation</v>
      </c>
      <c r="B135" s="65" t="str">
        <f>Criteres!C135</f>
        <v>13.14</v>
      </c>
      <c r="C135" s="65" t="str">
        <f>Criteres!D135</f>
        <v>AAA</v>
      </c>
      <c r="D135" s="66" t="str">
        <f>Criteres!E135</f>
        <v>Dans chaque page Web, lors d'une interruption de session authentifiée, les données saisies par l'utilisateur sont-elles récupérées après réauthentification ?</v>
      </c>
      <c r="E135" s="9" t="s">
        <v>521</v>
      </c>
      <c r="F135" s="153"/>
      <c r="G135" s="8"/>
      <c r="H135" s="13"/>
      <c r="I135" s="43"/>
      <c r="J135" s="42"/>
      <c r="K135" s="140" t="str">
        <f>IF($E135="NC",Criteres!H135,"")</f>
        <v/>
      </c>
      <c r="L135" s="140" t="str">
        <f>IF($E135="NC",Criteres!G135,"")</f>
        <v/>
      </c>
      <c r="M135" s="140" t="str">
        <f>IF($E135="NC",Criteres!J135,"")</f>
        <v/>
      </c>
      <c r="N135" s="140" t="str">
        <f>IF($E135="NC",Criteres!I135,"")</f>
        <v/>
      </c>
      <c r="O135" s="140" t="str">
        <f>IF($E135="NC",Criteres!F135,"")</f>
        <v/>
      </c>
    </row>
    <row r="136" spans="1:15" ht="36" hidden="1">
      <c r="A136" s="64" t="str">
        <f>Criteres!B136</f>
        <v>Consultation</v>
      </c>
      <c r="B136" s="65" t="str">
        <f>Criteres!C136</f>
        <v>13.15</v>
      </c>
      <c r="C136" s="65" t="str">
        <f>Criteres!D136</f>
        <v>AAA</v>
      </c>
      <c r="D136" s="66" t="str">
        <f>Criteres!E136</f>
        <v>Dans chaque page Web, les expressions inhabituelles, les expressions idiomatiques ou le jargon sont-ils explicités ?</v>
      </c>
      <c r="E136" s="9" t="s">
        <v>521</v>
      </c>
      <c r="F136" s="153"/>
      <c r="G136" s="8"/>
      <c r="H136" s="13"/>
      <c r="I136" s="43"/>
      <c r="J136" s="42"/>
      <c r="K136" s="140" t="str">
        <f>IF($E136="NC",Criteres!H136,"")</f>
        <v/>
      </c>
      <c r="L136" s="140" t="str">
        <f>IF($E136="NC",Criteres!G136,"")</f>
        <v/>
      </c>
      <c r="M136" s="140" t="str">
        <f>IF($E136="NC",Criteres!J136,"")</f>
        <v/>
      </c>
      <c r="N136" s="140" t="str">
        <f>IF($E136="NC",Criteres!I136,"")</f>
        <v/>
      </c>
      <c r="O136" s="140" t="str">
        <f>IF($E136="NC",Criteres!F136,"")</f>
        <v/>
      </c>
    </row>
    <row r="137" spans="1:15" ht="48" hidden="1">
      <c r="A137" s="64" t="str">
        <f>Criteres!B137</f>
        <v>Consultation</v>
      </c>
      <c r="B137" s="65" t="str">
        <f>Criteres!C137</f>
        <v>13.16</v>
      </c>
      <c r="C137" s="65" t="str">
        <f>Criteres!D137</f>
        <v>AAA</v>
      </c>
      <c r="D137" s="66" t="str">
        <f>Criteres!E137</f>
        <v>Dans chaque page Web, pour chaque expression inhabituelle ou limitée, idiomatique ou de jargon ayant une définition, cette définition est-elle pertinente ?</v>
      </c>
      <c r="E137" s="9" t="s">
        <v>521</v>
      </c>
      <c r="F137" s="159"/>
      <c r="H137" s="75"/>
      <c r="K137" s="140" t="str">
        <f>IF($E137="NC",Criteres!H137,"")</f>
        <v/>
      </c>
      <c r="L137" s="140" t="str">
        <f>IF($E137="NC",Criteres!G137,"")</f>
        <v/>
      </c>
      <c r="M137" s="140" t="str">
        <f>IF($E137="NC",Criteres!J137,"")</f>
        <v/>
      </c>
      <c r="N137" s="140" t="str">
        <f>IF($E137="NC",Criteres!I137,"")</f>
        <v/>
      </c>
      <c r="O137" s="140" t="str">
        <f>IF($E137="NC",Criteres!F137,"")</f>
        <v/>
      </c>
    </row>
    <row r="138" spans="1:15" ht="36" hidden="1">
      <c r="A138" s="64" t="str">
        <f>Criteres!B138</f>
        <v>Consultation</v>
      </c>
      <c r="B138" s="65" t="str">
        <f>Criteres!C138</f>
        <v>13.17</v>
      </c>
      <c r="C138" s="65" t="str">
        <f>Criteres!D138</f>
        <v>AAA</v>
      </c>
      <c r="D138" s="66" t="str">
        <f>Criteres!E138</f>
        <v>Dans chaque page Web, pour chaque mot dont le sens ne peut être compris sans en connaître la prononciation, celle-ci est-elle indiquée ?</v>
      </c>
      <c r="E138" s="9" t="s">
        <v>521</v>
      </c>
      <c r="F138" s="159"/>
      <c r="H138" s="75"/>
      <c r="K138" s="140" t="str">
        <f>IF($E138="NC",Criteres!H138,"")</f>
        <v/>
      </c>
      <c r="L138" s="140" t="str">
        <f>IF($E138="NC",Criteres!G138,"")</f>
        <v/>
      </c>
      <c r="M138" s="140" t="str">
        <f>IF($E138="NC",Criteres!J138,"")</f>
        <v/>
      </c>
      <c r="N138" s="140" t="str">
        <f>IF($E138="NC",Criteres!I138,"")</f>
        <v/>
      </c>
      <c r="O138" s="140" t="str">
        <f>IF($E138="NC",Criteres!F138,"")</f>
        <v/>
      </c>
    </row>
    <row r="139" spans="1:15" ht="48" hidden="1">
      <c r="A139" s="64" t="str">
        <f>Criteres!B139</f>
        <v>Consultation</v>
      </c>
      <c r="B139" s="65" t="str">
        <f>Criteres!C139</f>
        <v>13.18</v>
      </c>
      <c r="C139" s="65" t="str">
        <f>Criteres!D139</f>
        <v>AAA</v>
      </c>
      <c r="D139" s="66" t="str">
        <f>Criteres!E139</f>
        <v>Dans chaque page Web, chaque texte qui nécessite un niveau de lecture plus avancé que le premier cycle de l'enseignement secondaire a-t-il une version alternative ?</v>
      </c>
      <c r="E139" s="9" t="s">
        <v>521</v>
      </c>
      <c r="F139" s="159"/>
      <c r="H139" s="75"/>
      <c r="K139" s="140" t="str">
        <f>IF($E139="NC",Criteres!H139,"")</f>
        <v/>
      </c>
      <c r="L139" s="140" t="str">
        <f>IF($E139="NC",Criteres!G139,"")</f>
        <v/>
      </c>
      <c r="M139" s="140" t="str">
        <f>IF($E139="NC",Criteres!J139,"")</f>
        <v/>
      </c>
      <c r="N139" s="140" t="str">
        <f>IF($E139="NC",Criteres!I139,"")</f>
        <v/>
      </c>
      <c r="O139" s="140" t="str">
        <f>IF($E139="NC",Criteres!F139,"")</f>
        <v/>
      </c>
    </row>
    <row r="140" spans="1:15" ht="48" hidden="1">
      <c r="A140" s="64" t="str">
        <f>Criteres!B140</f>
        <v>Consultation</v>
      </c>
      <c r="B140" s="65" t="str">
        <f>Criteres!C140</f>
        <v>13.19</v>
      </c>
      <c r="C140" s="65" t="str">
        <f>Criteres!D140</f>
        <v>AAA</v>
      </c>
      <c r="D140" s="66" t="str">
        <f>Criteres!E140</f>
        <v>Dans chaque page Web, les changements brusques de luminosité ou les effets de flash ont-ils une fréquence inférieure ou égale à 3 par seconde ?</v>
      </c>
      <c r="E140" s="9" t="s">
        <v>521</v>
      </c>
      <c r="F140" s="159"/>
      <c r="H140" s="75"/>
      <c r="K140" s="140" t="str">
        <f>IF($E140="NC",Criteres!H140,"")</f>
        <v/>
      </c>
      <c r="L140" s="140" t="str">
        <f>IF($E140="NC",Criteres!G140,"")</f>
        <v/>
      </c>
      <c r="M140" s="140" t="str">
        <f>IF($E140="NC",Criteres!J140,"")</f>
        <v/>
      </c>
      <c r="N140" s="140" t="str">
        <f>IF($E140="NC",Criteres!I140,"")</f>
        <v/>
      </c>
      <c r="O140" s="140" t="str">
        <f>IF($E140="NC",Criteres!F140,"")</f>
        <v/>
      </c>
    </row>
    <row r="141" spans="1:15" ht="48" hidden="1">
      <c r="A141" s="64" t="str">
        <f>Criteres!B131</f>
        <v>Consultation</v>
      </c>
      <c r="B141" s="65" t="str">
        <f>Criteres!C141</f>
        <v>13.20</v>
      </c>
      <c r="C141" s="65" t="str">
        <f>Criteres!D141</f>
        <v>AAA</v>
      </c>
      <c r="D141" s="66" t="str">
        <f>Criteres!E141</f>
        <v>Dans le cas de contenus utilisant des langages à balises, la fonction des - Composants d'Interface Utilisateurs, icônes et régions peut être déterminée programmatiquement.</v>
      </c>
      <c r="E141" s="9" t="s">
        <v>521</v>
      </c>
      <c r="F141" s="159"/>
      <c r="H141" s="75"/>
      <c r="K141" s="140" t="str">
        <f>IF($E141="NC",Criteres!H141,"")</f>
        <v/>
      </c>
      <c r="L141" s="140" t="str">
        <f>IF($E141="NC",Criteres!G141,"")</f>
        <v/>
      </c>
      <c r="M141" s="140" t="str">
        <f>IF($E141="NC",Criteres!J141,"")</f>
        <v/>
      </c>
      <c r="N141" s="140" t="str">
        <f>IF($E141="NC",Criteres!I141,"")</f>
        <v/>
      </c>
      <c r="O141" s="140" t="str">
        <f>IF($E141="NC",Criteres!F141,"")</f>
        <v/>
      </c>
    </row>
    <row r="142" spans="1:15" ht="48" hidden="1">
      <c r="A142" s="64" t="str">
        <f>Criteres!B132</f>
        <v>Consultation</v>
      </c>
      <c r="B142" s="65" t="str">
        <f>Criteres!C142</f>
        <v>13.21</v>
      </c>
      <c r="C142" s="65" t="str">
        <f>Criteres!D142</f>
        <v>AAA</v>
      </c>
      <c r="D142" s="66" t="str">
        <f>Criteres!E142</f>
        <v>Les utilisateurs sont avertis en cas d'inactivité qui pourrait provoquer une perte de données, sauf si les données sont conservées pendant plus de 20 heures d'inactivité</v>
      </c>
      <c r="E142" s="9" t="s">
        <v>521</v>
      </c>
      <c r="F142" s="159"/>
      <c r="H142" s="75"/>
      <c r="K142" s="140" t="str">
        <f>IF($E142="NC",Criteres!H142,"")</f>
        <v/>
      </c>
      <c r="L142" s="140" t="str">
        <f>IF($E142="NC",Criteres!G142,"")</f>
        <v/>
      </c>
      <c r="M142" s="140" t="str">
        <f>IF($E142="NC",Criteres!J142,"")</f>
        <v/>
      </c>
      <c r="N142" s="140" t="str">
        <f>IF($E142="NC",Criteres!I142,"")</f>
        <v/>
      </c>
      <c r="O142" s="140" t="str">
        <f>IF($E142="NC",Criteres!F142,"")</f>
        <v/>
      </c>
    </row>
    <row r="143" spans="1:15" ht="48" hidden="1">
      <c r="A143" s="64" t="str">
        <f>Criteres!B133</f>
        <v>Consultation</v>
      </c>
      <c r="B143" s="65" t="str">
        <f>Criteres!C143</f>
        <v>13.22</v>
      </c>
      <c r="C143" s="65" t="str">
        <f>Criteres!D143</f>
        <v>AAA</v>
      </c>
      <c r="D143" s="66" t="str">
        <f>Criteres!E143</f>
        <v>Les animations déclenchées par une interaction peuvent être désactivée, sauf si l'animation est essentielle pour une fonctionnalité ou qu'elle est porteuse d'information</v>
      </c>
      <c r="E143" s="9" t="s">
        <v>521</v>
      </c>
      <c r="F143" s="159"/>
      <c r="H143" s="75"/>
      <c r="K143" s="140" t="str">
        <f>IF($E143="NC",Criteres!H143,"")</f>
        <v/>
      </c>
      <c r="L143" s="140" t="str">
        <f>IF($E143="NC",Criteres!G143,"")</f>
        <v/>
      </c>
      <c r="M143" s="140" t="str">
        <f>IF($E143="NC",Criteres!J143,"")</f>
        <v/>
      </c>
      <c r="N143" s="140" t="str">
        <f>IF($E143="NC",Criteres!I143,"")</f>
        <v/>
      </c>
      <c r="O143" s="140" t="str">
        <f>IF($E143="NC",Criteres!F143,"")</f>
        <v/>
      </c>
    </row>
    <row r="144" spans="1:15" ht="132" hidden="1">
      <c r="A144" s="64" t="str">
        <f>Criteres!B134</f>
        <v>Consultation</v>
      </c>
      <c r="B144" s="65" t="str">
        <f>Criteres!C144</f>
        <v>13.23</v>
      </c>
      <c r="C144" s="65" t="str">
        <f>Criteres!D144</f>
        <v>AAA</v>
      </c>
      <c r="D144" s="66" t="str">
        <f>Criteres!E144</f>
        <v>La taille de la cible pour les pointeurs est d'au moins 44 pixels CSS sur 44 pixels CSS, sauf dans les cas suivants : 
- Alternative : La cible est disponible dans un lien ou un contrôle équivalent situé sur la même page et qui fait au moins 44 pixels CSS sur 44 pixels CSS ;
- Inline : La cible est une phrase ou un bloc de texte
- Essentiel : Une présentation spécifique de la cible est essentielle pour véhiculer l'information.</v>
      </c>
      <c r="E144" s="9" t="s">
        <v>521</v>
      </c>
      <c r="F144" s="159"/>
      <c r="H144" s="75"/>
      <c r="K144" s="140" t="str">
        <f>IF($E144="NC",Criteres!H144,"")</f>
        <v/>
      </c>
      <c r="L144" s="140" t="str">
        <f>IF($E144="NC",Criteres!G144,"")</f>
        <v/>
      </c>
      <c r="M144" s="140" t="str">
        <f>IF($E144="NC",Criteres!J144,"")</f>
        <v/>
      </c>
      <c r="N144" s="140" t="str">
        <f>IF($E144="NC",Criteres!I144,"")</f>
        <v/>
      </c>
      <c r="O144" s="140" t="str">
        <f>IF($E144="NC",Criteres!F144,"")</f>
        <v/>
      </c>
    </row>
    <row r="145" spans="1:15" ht="60" hidden="1">
      <c r="A145" s="64" t="str">
        <f>Criteres!B135</f>
        <v>Consultation</v>
      </c>
      <c r="B145" s="65" t="str">
        <f>Criteres!C145</f>
        <v>13.24</v>
      </c>
      <c r="C145" s="65" t="str">
        <f>Criteres!D145</f>
        <v>AAA</v>
      </c>
      <c r="D145" s="66" t="str">
        <f>Criteres!E145</f>
        <v>Le contenu Web ne restreint pas l'utilisation des moyens de saisie disponibles sur une plateforme à moins que cette restriction ne soit essentiels, nécessaire pour garantir la sécurité du contenu ou le respect des préférences de l'utilisateurs</v>
      </c>
      <c r="E145" s="9" t="s">
        <v>521</v>
      </c>
      <c r="F145" s="159"/>
      <c r="H145" s="75"/>
      <c r="K145" s="140" t="str">
        <f>IF($E145="NC",Criteres!H145,"")</f>
        <v/>
      </c>
      <c r="L145" s="140" t="str">
        <f>IF($E145="NC",Criteres!G145,"")</f>
        <v/>
      </c>
      <c r="M145" s="140" t="str">
        <f>IF($E145="NC",Criteres!J145,"")</f>
        <v/>
      </c>
      <c r="N145" s="140" t="str">
        <f>IF($E145="NC",Criteres!I145,"")</f>
        <v/>
      </c>
      <c r="O145" s="140" t="str">
        <f>IF($E145="NC",Criteres!F145,"")</f>
        <v/>
      </c>
    </row>
  </sheetData>
  <autoFilter ref="A3:I145" xr:uid="{00000000-0009-0000-0000-000016000000}"/>
  <mergeCells count="2">
    <mergeCell ref="A1:C1"/>
    <mergeCell ref="A2:C2"/>
  </mergeCells>
  <conditionalFormatting sqref="E4:F145">
    <cfRule type="cellIs" dxfId="11" priority="10" operator="equal">
      <formula>"nt"</formula>
    </cfRule>
    <cfRule type="cellIs" dxfId="10" priority="7" operator="equal">
      <formula>"c"</formula>
    </cfRule>
    <cfRule type="cellIs" dxfId="9" priority="8" operator="equal">
      <formula>"nc"</formula>
    </cfRule>
    <cfRule type="cellIs" dxfId="8" priority="9" operator="equal">
      <formula>"na"</formula>
    </cfRule>
  </conditionalFormatting>
  <conditionalFormatting sqref="F4:F1000">
    <cfRule type="notContainsBlanks" dxfId="7" priority="55">
      <formula>LEN(TRIM(F4))&gt;0</formula>
    </cfRule>
  </conditionalFormatting>
  <conditionalFormatting sqref="G4:G136">
    <cfRule type="cellIs" dxfId="6" priority="104" operator="equal">
      <formula>"D"</formula>
    </cfRule>
  </conditionalFormatting>
  <conditionalFormatting sqref="K4:K145">
    <cfRule type="cellIs" dxfId="5" priority="4" operator="equal">
      <formula>3</formula>
    </cfRule>
    <cfRule type="cellIs" dxfId="4" priority="5" operator="equal">
      <formula>2</formula>
    </cfRule>
    <cfRule type="cellIs" dxfId="3" priority="6" operator="equal">
      <formula>1</formula>
    </cfRule>
  </conditionalFormatting>
  <conditionalFormatting sqref="M4:M145">
    <cfRule type="cellIs" dxfId="2" priority="1" operator="equal">
      <formula>"S"</formula>
    </cfRule>
    <cfRule type="cellIs" dxfId="1" priority="3" operator="equal">
      <formula>"C"</formula>
    </cfRule>
    <cfRule type="cellIs" dxfId="0" priority="2" operator="equal">
      <formula>"M"</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567B5038B634987BC2D58EADE65D3" ma:contentTypeVersion="18" ma:contentTypeDescription="Crée un document." ma:contentTypeScope="" ma:versionID="e955114a9523663b0e26537862d6b0b9">
  <xsd:schema xmlns:xsd="http://www.w3.org/2001/XMLSchema" xmlns:xs="http://www.w3.org/2001/XMLSchema" xmlns:p="http://schemas.microsoft.com/office/2006/metadata/properties" xmlns:ns2="b75e4207-c6fa-462d-9100-8715b68394b2" xmlns:ns3="de261019-11c8-4a49-8205-fa74146b6b1b" targetNamespace="http://schemas.microsoft.com/office/2006/metadata/properties" ma:root="true" ma:fieldsID="f2a5ae2ac23b7faa762d268c0a26d685" ns2:_="" ns3:_="">
    <xsd:import namespace="b75e4207-c6fa-462d-9100-8715b68394b2"/>
    <xsd:import namespace="de261019-11c8-4a49-8205-fa74146b6b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AutoKeyPoints" minOccurs="0"/>
                <xsd:element ref="ns2:MediaServiceKeyPoint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5e4207-c6fa-462d-9100-8715b68394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b1c88eab-435a-4e4b-831c-3804b19b42d7"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261019-11c8-4a49-8205-fa74146b6b1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ab1bbc24-7ac6-4770-9972-27c53db487e6}" ma:internalName="TaxCatchAll" ma:showField="CatchAllData" ma:web="de261019-11c8-4a49-8205-fa74146b6b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261019-11c8-4a49-8205-fa74146b6b1b" xsi:nil="true"/>
    <lcf76f155ced4ddcb4097134ff3c332f xmlns="b75e4207-c6fa-462d-9100-8715b68394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F558D3-CE01-4BDF-AA75-F220FF1871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5e4207-c6fa-462d-9100-8715b68394b2"/>
    <ds:schemaRef ds:uri="de261019-11c8-4a49-8205-fa74146b6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4E0C55-0FDB-4D09-8BF7-E81866D3C8ED}">
  <ds:schemaRefs>
    <ds:schemaRef ds:uri="http://schemas.microsoft.com/sharepoint/v3/contenttype/forms"/>
  </ds:schemaRefs>
</ds:datastoreItem>
</file>

<file path=customXml/itemProps3.xml><?xml version="1.0" encoding="utf-8"?>
<ds:datastoreItem xmlns:ds="http://schemas.openxmlformats.org/officeDocument/2006/customXml" ds:itemID="{75829B83-30C1-4E60-ADF0-362BF165EEC2}">
  <ds:schemaRefs>
    <ds:schemaRef ds:uri="http://purl.org/dc/elements/1.1/"/>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schemas.microsoft.com/office/2006/documentManagement/types"/>
    <ds:schemaRef ds:uri="de261019-11c8-4a49-8205-fa74146b6b1b"/>
    <ds:schemaRef ds:uri="b75e4207-c6fa-462d-9100-8715b68394b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27</vt:i4>
      </vt:variant>
      <vt:variant>
        <vt:lpstr>Plages nommées</vt:lpstr>
      </vt:variant>
      <vt:variant>
        <vt:i4>11</vt:i4>
      </vt:variant>
    </vt:vector>
  </HeadingPairs>
  <TitlesOfParts>
    <vt:vector size="38" baseType="lpstr">
      <vt:lpstr>Echantillon</vt:lpstr>
      <vt:lpstr>Synthese</vt:lpstr>
      <vt:lpstr>Resultats</vt:lpstr>
      <vt:lpstr>Criteres</vt:lpstr>
      <vt:lpstr>CritereSelection</vt:lpstr>
      <vt:lpstr>Resultats-diag-rapide</vt:lpstr>
      <vt:lpstr>BaseDeCalcul</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lpstr>P16</vt:lpstr>
      <vt:lpstr>P17</vt:lpstr>
      <vt:lpstr>P18</vt:lpstr>
      <vt:lpstr>P19</vt:lpstr>
      <vt:lpstr>P20</vt:lpstr>
      <vt:lpstr>CtrlSelect</vt:lpstr>
      <vt:lpstr>Echantillon</vt:lpstr>
      <vt:lpstr>Echantllon</vt:lpstr>
      <vt:lpstr>'P11'!Impression_des_titres</vt:lpstr>
      <vt:lpstr>'P12'!Impression_des_titres</vt:lpstr>
      <vt:lpstr>'P13'!Impression_des_titres</vt:lpstr>
      <vt:lpstr>'P14'!Impression_des_titres</vt:lpstr>
      <vt:lpstr>'P15'!Impression_des_titres</vt:lpstr>
      <vt:lpstr>'P16'!Impression_des_titres</vt:lpstr>
      <vt:lpstr>Resultat</vt:lpstr>
      <vt:lpstr>TableauResultats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d'audit RGAA 4</dc:title>
  <dc:subject/>
  <dc:creator>Philippe Bouchon</dc:creator>
  <cp:keywords/>
  <dc:description/>
  <cp:lastModifiedBy>Magali Milbergue</cp:lastModifiedBy>
  <cp:revision/>
  <dcterms:created xsi:type="dcterms:W3CDTF">2018-05-17T22:27:55Z</dcterms:created>
  <dcterms:modified xsi:type="dcterms:W3CDTF">2025-08-21T09:51:24Z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0x010100FBC567B5038B634987BC2D58EADE65D3</vt:lpwstr>
  </property>
  <property fmtid="{D5CDD505-2E9C-101B-9397-08002B2CF9AE}" pid="3" name="MediaServiceImageTags">
    <vt:lpwstr/>
  </property>
</Properties>
</file>